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4685c38c540fb" /><Relationship Type="http://schemas.openxmlformats.org/package/2006/relationships/metadata/core-properties" Target="/docProps/core.xml" Id="RcoreProps" /><Relationship Type="http://schemas.openxmlformats.org/officeDocument/2006/relationships/extended-properties" Target="/docProps/app.xml" Id="RappProps" /></Relationships>
</file>

<file path=xl/workbook.xml><?xml version="1.0" encoding="utf-8"?>
<x:workbook xmlns:x="http://schemas.openxmlformats.org/spreadsheetml/2006/main">
  <x:workbookProtection workbookPassword="E778" lockStructure="1" lockWindows="0"/>
  <x:sheets>
    <x:sheet xmlns:r="http://schemas.openxmlformats.org/officeDocument/2006/relationships" name="Dashboard" sheetId="1" r:id="R876f285942f6441a"/>
    <x:sheet xmlns:r="http://schemas.openxmlformats.org/officeDocument/2006/relationships" name="Orders" sheetId="2" r:id="R9b02aa51856c4d95"/>
    <x:sheet xmlns:r="http://schemas.openxmlformats.org/officeDocument/2006/relationships" name="Analysis" sheetId="3" r:id="R145c1b791a674afa"/>
    <x:sheet xmlns:r="http://schemas.openxmlformats.org/officeDocument/2006/relationships" name="Settings" sheetId="4" r:id="R01846083ea924270"/>
    <x:sheet xmlns:r="http://schemas.openxmlformats.org/officeDocument/2006/relationships" name="Guide" sheetId="5" r:id="R22622a185d6645c4"/>
    <x:sheet xmlns:r="http://schemas.openxmlformats.org/officeDocument/2006/relationships" name="License" sheetId="6" r:id="Ra59abf6ad5574888"/>
    <x:sheet xmlns:r="http://schemas.openxmlformats.org/officeDocument/2006/relationships" name="Lang" sheetId="7" state="hidden" r:id="RlangSheet7"/>
  </x:sheets>
  <x:definedNames>
    <x:definedName name="_xlnm.Print_Area" localSheetId="0">Dashboard!$A$1:$P$86</x:definedName>
    <x:definedName name="_xlnm.Print_Titles" localSheetId="1">Orders!$6:$6</x:definedName>
  </x:definedNames>
  <x:calcPr calcId="0"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yyyy-mm-dd"/>
    <x:numFmt numFmtId="201" formatCode="#,##0.00 &quot;€&quot;"/>
    <x:numFmt numFmtId="202" formatCode="0.0%"/>
    <x:numFmt numFmtId="203" formatCode="0"/>
    <x:numFmt numFmtId="204" formatCode="#,##0 &quot;€&quot;"/>
    <x:numFmt numFmtId="205" formatCode="0.0"/>
    <x:numFmt numFmtId="206" formatCode="0%"/>
    <x:numFmt numFmtId="207" formatCode="#,##0"/>
  </x:numFmts>
  <x:fonts count="33">
    <x:font>
      <x:sz val="11"/>
      <x:name val="Carlito"/>
    </x:font>
    <x:font>
      <x:sz val="10"/>
      <x:color rgb="FFEFF8FC"/>
      <x:name val="Carlito"/>
    </x:font>
    <x:font>
      <x:b/>
      <x:sz val="20"/>
      <x:color rgb="FFEFF8FC"/>
      <x:name val="Carlito"/>
    </x:font>
    <x:font>
      <x:b/>
      <x:sz val="12"/>
      <x:color rgb="FF25D6BF"/>
      <x:name val="Carlito"/>
    </x:font>
    <x:font>
      <x:b/>
      <x:sz val="10"/>
      <x:color rgb="FFFFAD6A"/>
      <x:name val="Carlito"/>
    </x:font>
    <x:font>
      <x:b/>
      <x:sz val="22"/>
      <x:color rgb="FFEFF8FC"/>
      <x:name val="Carlito"/>
    </x:font>
    <x:font>
      <x:b/>
      <x:sz val="10"/>
      <x:color rgb="FF25D6BF"/>
      <x:name val="Carlito"/>
    </x:font>
    <x:font>
      <x:b/>
      <x:sz val="11"/>
      <x:color rgb="FF99B2C1"/>
      <x:name val="Carlito"/>
    </x:font>
    <x:font>
      <x:b/>
      <x:sz val="27"/>
      <x:color rgb="FFEFF8FC"/>
      <x:name val="Carlito"/>
    </x:font>
    <x:font>
      <x:b/>
      <x:sz val="9"/>
      <x:color rgb="FF25D6BF"/>
      <x:name val="Carlito"/>
    </x:font>
    <x:font>
      <x:b/>
      <x:sz val="27"/>
      <x:color rgb="FFFFAD6A"/>
      <x:name val="Carlito"/>
    </x:font>
    <x:font>
      <x:b/>
      <x:sz val="9"/>
      <x:color rgb="FFFFAD6A"/>
      <x:name val="Carlito"/>
    </x:font>
    <x:font>
      <x:b/>
      <x:sz val="13"/>
      <x:color rgb="FFEFF8FC"/>
      <x:name val="Carlito"/>
    </x:font>
    <x:font>
      <x:sz val="10"/>
      <x:color rgb="FF153345"/>
      <x:name val="Carlito"/>
    </x:font>
    <x:font>
      <x:b/>
      <x:sz val="19"/>
      <x:color rgb="FFEFF8FC"/>
      <x:name val="Carlito"/>
    </x:font>
    <x:font>
      <x:b/>
      <x:sz val="11"/>
      <x:color rgb="FFFFAD6A"/>
      <x:name val="Carlito"/>
    </x:font>
    <x:font>
      <x:b/>
      <x:sz val="10"/>
      <x:color rgb="FFEFF8FC"/>
      <x:name val="Carlito"/>
    </x:font>
    <x:font>
      <x:sz val="10"/>
      <x:color rgb="FF4B6476"/>
      <x:name val="Carlito"/>
    </x:font>
    <x:font>
      <x:sz val="11"/>
      <x:color rgb="FF153345"/>
      <x:name val="Carlito"/>
    </x:font>
    <x:font>
      <x:b/>
      <x:sz val="18"/>
      <x:color rgb="FFEFF8FC"/>
      <x:name val="Carlito"/>
    </x:font>
    <x:font>
      <x:b/>
      <x:sz val="11"/>
      <x:color rgb="FF153345"/>
      <x:name val="Carlito"/>
    </x:font>
    <x:font>
      <x:b/>
      <x:sz val="14"/>
      <x:color rgb="FF036F67"/>
      <x:name val="Carlito"/>
    </x:font>
    <x:font>
      <x:b/>
      <x:sz val="10"/>
      <x:color rgb="FF153345"/>
      <x:name val="Carlito"/>
    </x:font>
    <x:font>
      <x:b/>
      <x:sz val="12"/>
      <x:color rgb="FF0C8177"/>
      <x:name val="Carlito"/>
    </x:font>
    <x:font>
      <x:sz val="10"/>
      <x:color rgb="FFFFAD6A"/>
      <x:name val="Carlito"/>
    </x:font>
    <x:font>
      <x:b/>
      <x:sz val="13"/>
      <x:color rgb="FFFFAD6A"/>
      <x:name val="Carlito"/>
    </x:font>
    <x:font>
      <x:b/>
      <x:sz val="10"/>
      <x:color rgb="FF99B2C1"/>
      <x:name val="Carlito"/>
    </x:font>
    <x:font>
      <x:b/>
      <x:sz val="12"/>
      <x:color rgb="FFEFF8FC"/>
      <x:name val="Carlito"/>
    </x:font>
    <x:font>
      <x:sz val="11"/>
      <x:color rgb="FF153345"/>
      <x:name val="Carlito"/>
    </x:font>
    <x:font>
      <x:b/>
      <x:sz val="11"/>
      <x:color rgb="FF25D6BF"/>
      <x:name val="Carlito"/>
    </x:font>
    <x:font>
      <x:b/>
      <x:sz val="11"/>
      <x:color rgb="FFEFF8FC"/>
      <x:name val="Carlito"/>
    </x:font>
    <x:font>
      <x:sz val="11"/>
      <x:color rgb="FF153345"/>
      <x:name val="Carlito"/>
    </x:font>
    <x:font>
      <x:b/>
      <x:sz val="11"/>
      <x:color rgb="FF0C8177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081827"/>
      </x:patternFill>
    </x:fill>
    <x:fill>
      <x:patternFill patternType="solid">
        <x:fgColor rgb="FF142B3E"/>
      </x:patternFill>
    </x:fill>
    <x:fill>
      <x:patternFill patternType="solid">
        <x:fgColor rgb="FF0C736F"/>
      </x:patternFill>
    </x:fill>
    <x:fill>
      <x:patternFill patternType="solid">
        <x:fgColor rgb="FF4F6677"/>
      </x:patternFill>
    </x:fill>
    <x:fill>
      <x:patternFill patternType="solid">
        <x:fgColor rgb="FFE7FBF6"/>
      </x:patternFill>
    </x:fill>
    <x:fill>
      <x:patternFill patternType="solid">
        <x:fgColor rgb="FFF3F9FC"/>
      </x:patternFill>
    </x:fill>
    <x:fill>
      <x:patternFill patternType="solid">
        <x:fgColor rgb="FFE6F8EF"/>
      </x:patternFill>
    </x:fill>
    <x:fill>
      <x:patternFill patternType="solid">
        <x:fgColor rgb="FF153C49"/>
      </x:patternFill>
    </x:fill>
    <x:fill>
      <x:patternFill patternType="solid">
        <x:fgColor rgb="FFF3F9FC"/>
      </x:patternFill>
    </x:fill>
  </x:fills>
  <x:borders count="2">
    <x:border/>
    <x:border/>
  </x:borders>
  <x:cellStyleXfs count="1">
    <x:xf numFmtId="0" fontId="0" fillId="0" borderId="0"/>
  </x:cellStyleXfs>
  <x:cellXfs count="25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left"/>
    </x:xf>
    <x:xf numFmtId="0" fontId="2" fillId="2" borderId="1" xfId="0" applyNumberFormat="1" applyFont="1" applyFill="1" applyBorder="1" applyAlignment="1">
      <x:alignment horizontal="left"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right"/>
    </x:xf>
    <x:xf numFmtId="0" fontId="3" fillId="2" borderId="0" xfId="0" applyNumberFormat="1" applyFont="1" applyFill="1" applyBorder="1" applyAlignment="1">
      <x:alignment horizontal="right"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right"/>
    </x:xf>
    <x:xf numFmtId="0" fontId="3" fillId="2" borderId="1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left"/>
    </x:xf>
    <x:xf numFmtId="0" fontId="4" fillId="2" borderId="0" xfId="0" applyNumberFormat="1" applyFont="1" applyFill="1" applyBorder="1" applyAlignment="1">
      <x:alignment horizontal="left"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left"/>
    </x:xf>
    <x:xf numFmtId="0" fontId="4" fillId="2" borderId="1" xfId="0" applyNumberFormat="1" applyFont="1" applyFill="1" applyBorder="1" applyAlignment="1">
      <x:alignment horizontal="left" vertical="center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left"/>
    </x:xf>
    <x:xf numFmtId="0" fontId="5" fillId="2" borderId="0" xfId="0" applyNumberFormat="1" applyFont="1" applyFill="1" applyBorder="1" applyAlignment="1">
      <x:alignment horizontal="left"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left"/>
    </x:xf>
    <x:xf numFmtId="0" fontId="5" fillId="2" borderId="1" xfId="0" applyNumberFormat="1" applyFont="1" applyFill="1" applyBorder="1" applyAlignment="1">
      <x:alignment horizontal="left" vertical="center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horizontal="left"/>
    </x:xf>
    <x:xf numFmtId="0" fontId="6" fillId="2" borderId="0" xfId="0" applyNumberFormat="1" applyFont="1" applyFill="1" applyBorder="1" applyAlignment="1">
      <x:alignment horizontal="left" vertical="center"/>
    </x:xf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horizontal="left"/>
    </x:xf>
    <x:xf numFmtId="0" fontId="6" fillId="2" borderId="1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/>
    <x:xf numFmtId="0" fontId="1" fillId="3" borderId="1" xfId="0" applyNumberFormat="1" applyFont="1" applyFill="1" applyBorder="1"/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horizontal="left"/>
    </x:xf>
    <x:xf numFmtId="0" fontId="7" fillId="3" borderId="0" xfId="0" applyNumberFormat="1" applyFont="1" applyFill="1" applyBorder="1" applyAlignment="1">
      <x:alignment horizontal="left" vertical="center"/>
    </x:xf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horizontal="left"/>
    </x:xf>
    <x:xf numFmtId="0" fontId="7" fillId="3" borderId="1" xfId="0" applyNumberFormat="1" applyFont="1" applyFill="1" applyBorder="1" applyAlignment="1">
      <x:alignment horizontal="left" vertical="center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horizontal="left"/>
    </x:xf>
    <x:xf numFmtId="0" fontId="8" fillId="3" borderId="0" xfId="0" applyNumberFormat="1" applyFont="1" applyFill="1" applyBorder="1" applyAlignment="1">
      <x:alignment horizontal="left" vertical="center"/>
    </x:xf>
    <x:xf numFmtId="0" fontId="8" fillId="3" borderId="1" xfId="0" applyNumberFormat="1" applyFont="1" applyFill="1" applyBorder="1"/>
    <x:xf numFmtId="0" fontId="8" fillId="3" borderId="1" xfId="0" applyNumberFormat="1" applyFont="1" applyFill="1" applyBorder="1" applyAlignment="1">
      <x:alignment horizontal="left"/>
    </x:xf>
    <x:xf numFmtId="0" fontId="8" fillId="3" borderId="1" xfId="0" applyNumberFormat="1" applyFont="1" applyFill="1" applyBorder="1" applyAlignment="1">
      <x:alignment horizontal="left" vertical="center"/>
    </x:xf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horizontal="left"/>
    </x:xf>
    <x:xf numFmtId="0" fontId="9" fillId="3" borderId="0" xfId="0" applyNumberFormat="1" applyFont="1" applyFill="1" applyBorder="1" applyAlignment="1">
      <x:alignment horizontal="left" vertical="center"/>
    </x:xf>
    <x:xf numFmtId="0" fontId="9" fillId="3" borderId="1" xfId="0" applyNumberFormat="1" applyFont="1" applyFill="1" applyBorder="1"/>
    <x:xf numFmtId="0" fontId="9" fillId="3" borderId="1" xfId="0" applyNumberFormat="1" applyFont="1" applyFill="1" applyBorder="1" applyAlignment="1">
      <x:alignment horizontal="left"/>
    </x:xf>
    <x:xf numFmtId="0" fontId="9" fillId="3" borderId="1" xfId="0" applyNumberFormat="1" applyFont="1" applyFill="1" applyBorder="1" applyAlignment="1">
      <x:alignment horizontal="left" vertical="center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horizontal="left"/>
    </x:xf>
    <x:xf numFmtId="0" fontId="10" fillId="3" borderId="0" xfId="0" applyNumberFormat="1" applyFont="1" applyFill="1" applyBorder="1" applyAlignment="1">
      <x:alignment horizontal="left" vertical="center"/>
    </x:xf>
    <x:xf numFmtId="0" fontId="10" fillId="3" borderId="1" xfId="0" applyNumberFormat="1" applyFont="1" applyFill="1" applyBorder="1"/>
    <x:xf numFmtId="0" fontId="10" fillId="3" borderId="1" xfId="0" applyNumberFormat="1" applyFont="1" applyFill="1" applyBorder="1" applyAlignment="1">
      <x:alignment horizontal="left"/>
    </x:xf>
    <x:xf numFmtId="0" fontId="10" fillId="3" borderId="1" xfId="0" applyNumberFormat="1" applyFont="1" applyFill="1" applyBorder="1" applyAlignment="1">
      <x:alignment horizontal="left" vertical="center"/>
    </x:xf>
    <x:xf numFmtId="0" fontId="11" fillId="3" borderId="0" xfId="0" applyNumberFormat="1" applyFont="1" applyFill="1" applyBorder="1"/>
    <x:xf numFmtId="0" fontId="11" fillId="3" borderId="0" xfId="0" applyNumberFormat="1" applyFont="1" applyFill="1" applyBorder="1" applyAlignment="1">
      <x:alignment horizontal="left"/>
    </x:xf>
    <x:xf numFmtId="0" fontId="11" fillId="3" borderId="0" xfId="0" applyNumberFormat="1" applyFont="1" applyFill="1" applyBorder="1" applyAlignment="1">
      <x:alignment horizontal="left" vertical="center"/>
    </x:xf>
    <x:xf numFmtId="0" fontId="11" fillId="3" borderId="1" xfId="0" applyNumberFormat="1" applyFont="1" applyFill="1" applyBorder="1"/>
    <x:xf numFmtId="0" fontId="11" fillId="3" borderId="1" xfId="0" applyNumberFormat="1" applyFont="1" applyFill="1" applyBorder="1" applyAlignment="1">
      <x:alignment horizontal="left"/>
    </x:xf>
    <x:xf numFmtId="0" fontId="11" fillId="3" borderId="1" xfId="0" applyNumberFormat="1" applyFont="1" applyFill="1" applyBorder="1" applyAlignment="1">
      <x:alignment horizontal="left" vertical="center"/>
    </x:xf>
    <x:xf numFmtId="0" fontId="12" fillId="3" borderId="0" xfId="0" applyNumberFormat="1" applyFont="1" applyFill="1" applyBorder="1"/>
    <x:xf numFmtId="0" fontId="12" fillId="3" borderId="0" xfId="0" applyNumberFormat="1" applyFont="1" applyFill="1" applyBorder="1" applyAlignment="1">
      <x:alignment horizontal="left"/>
    </x:xf>
    <x:xf numFmtId="0" fontId="12" fillId="3" borderId="0" xfId="0" applyNumberFormat="1" applyFont="1" applyFill="1" applyBorder="1" applyAlignment="1">
      <x:alignment horizontal="left" vertical="center"/>
    </x:xf>
    <x:xf numFmtId="0" fontId="12" fillId="3" borderId="1" xfId="0" applyNumberFormat="1" applyFont="1" applyFill="1" applyBorder="1"/>
    <x:xf numFmtId="0" fontId="12" fillId="3" borderId="1" xfId="0" applyNumberFormat="1" applyFont="1" applyFill="1" applyBorder="1" applyAlignment="1">
      <x:alignment horizontal="left"/>
    </x:xf>
    <x:xf numFmtId="0" fontId="12" fillId="3" borderId="1" xfId="0" applyNumberFormat="1" applyFont="1" applyFill="1" applyBorder="1" applyAlignment="1">
      <x:alignment horizontal="left" vertical="center"/>
    </x:xf>
    <x:xf numFmtId="0" fontId="13" fillId="0" borderId="0" xfId="0" applyNumberFormat="1" applyFont="1" applyFill="1" applyBorder="1"/>
    <x:xf numFmtId="0" fontId="13" fillId="0" borderId="1" xfId="0" applyNumberFormat="1" applyFont="1" applyFill="1" applyBorder="1"/>
    <x:xf numFmtId="0" fontId="13" fillId="2" borderId="0" xfId="0" applyNumberFormat="1" applyFont="1" applyFill="1" applyBorder="1"/>
    <x:xf numFmtId="0" fontId="14" fillId="2" borderId="0" xfId="0" applyNumberFormat="1" applyFont="1" applyFill="1" applyBorder="1"/>
    <x:xf numFmtId="0" fontId="14" fillId="2" borderId="0" xfId="0" applyNumberFormat="1" applyFont="1" applyFill="1" applyBorder="1" applyAlignment="1">
      <x:alignment horizontal="left"/>
    </x:xf>
    <x:xf numFmtId="0" fontId="14" fillId="2" borderId="0" xfId="0" applyNumberFormat="1" applyFont="1" applyFill="1" applyBorder="1" applyAlignment="1">
      <x:alignment horizontal="left" vertical="center"/>
    </x:xf>
    <x:xf numFmtId="0" fontId="13" fillId="2" borderId="1" xfId="0" applyNumberFormat="1" applyFont="1" applyFill="1" applyBorder="1"/>
    <x:xf numFmtId="0" fontId="14" fillId="2" borderId="1" xfId="0" applyNumberFormat="1" applyFont="1" applyFill="1" applyBorder="1"/>
    <x:xf numFmtId="0" fontId="14" fillId="2" borderId="1" xfId="0" applyNumberFormat="1" applyFont="1" applyFill="1" applyBorder="1" applyAlignment="1">
      <x:alignment horizontal="left"/>
    </x:xf>
    <x:xf numFmtId="0" fontId="14" fillId="2" borderId="1" xfId="0" applyNumberFormat="1" applyFont="1" applyFill="1" applyBorder="1" applyAlignment="1">
      <x:alignment horizontal="left" vertical="center"/>
    </x:xf>
    <x:xf numFmtId="0" fontId="15" fillId="2" borderId="0" xfId="0" applyNumberFormat="1" applyFont="1" applyFill="1" applyBorder="1"/>
    <x:xf numFmtId="0" fontId="15" fillId="2" borderId="0" xfId="0" applyNumberFormat="1" applyFont="1" applyFill="1" applyBorder="1" applyAlignment="1">
      <x:alignment horizontal="left"/>
    </x:xf>
    <x:xf numFmtId="0" fontId="15" fillId="2" borderId="0" xfId="0" applyNumberFormat="1" applyFont="1" applyFill="1" applyBorder="1" applyAlignment="1">
      <x:alignment horizontal="left" vertical="center"/>
    </x:xf>
    <x:xf numFmtId="0" fontId="15" fillId="2" borderId="1" xfId="0" applyNumberFormat="1" applyFont="1" applyFill="1" applyBorder="1"/>
    <x:xf numFmtId="0" fontId="15" fillId="2" borderId="1" xfId="0" applyNumberFormat="1" applyFont="1" applyFill="1" applyBorder="1" applyAlignment="1">
      <x:alignment horizontal="left"/>
    </x:xf>
    <x:xf numFmtId="0" fontId="15" fillId="2" borderId="1" xfId="0" applyNumberFormat="1" applyFont="1" applyFill="1" applyBorder="1" applyAlignment="1">
      <x:alignment horizontal="left" vertical="center"/>
    </x:xf>
    <x:xf numFmtId="0" fontId="13" fillId="4" borderId="0" xfId="0" applyNumberFormat="1" applyFont="1" applyFill="1" applyBorder="1"/>
    <x:xf numFmtId="0" fontId="16" fillId="4" borderId="0" xfId="0" applyNumberFormat="1" applyFont="1" applyFill="1" applyBorder="1"/>
    <x:xf numFmtId="0" fontId="16" fillId="4" borderId="0" xfId="0" applyNumberFormat="1" applyFont="1" applyFill="1" applyBorder="1" applyAlignment="1">
      <x:alignment wrapText="1"/>
    </x:xf>
    <x:xf numFmtId="0" fontId="16" fillId="4" borderId="0" xfId="0" applyNumberFormat="1" applyFont="1" applyFill="1" applyBorder="1" applyAlignment="1">
      <x:alignment horizontal="center" wrapText="1"/>
    </x:xf>
    <x:xf numFmtId="0" fontId="16" fillId="4" borderId="0" xfId="0" applyNumberFormat="1" applyFont="1" applyFill="1" applyBorder="1" applyAlignment="1">
      <x:alignment horizontal="center" vertical="center" wrapText="1"/>
    </x:xf>
    <x:xf numFmtId="0" fontId="13" fillId="4" borderId="1" xfId="0" applyNumberFormat="1" applyFont="1" applyFill="1" applyBorder="1"/>
    <x:xf numFmtId="0" fontId="16" fillId="4" borderId="1" xfId="0" applyNumberFormat="1" applyFont="1" applyFill="1" applyBorder="1"/>
    <x:xf numFmtId="0" fontId="16" fillId="4" borderId="1" xfId="0" applyNumberFormat="1" applyFont="1" applyFill="1" applyBorder="1" applyAlignment="1">
      <x:alignment wrapText="1"/>
    </x:xf>
    <x:xf numFmtId="0" fontId="16" fillId="4" borderId="1" xfId="0" applyNumberFormat="1" applyFont="1" applyFill="1" applyBorder="1" applyAlignment="1">
      <x:alignment horizontal="center" wrapText="1"/>
    </x:xf>
    <x:xf numFmtId="0" fontId="16" fillId="4" borderId="1" xfId="0" applyNumberFormat="1" applyFont="1" applyFill="1" applyBorder="1" applyAlignment="1">
      <x:alignment horizontal="center" vertical="center" wrapText="1"/>
    </x:xf>
    <x:xf numFmtId="0" fontId="13" fillId="5" borderId="0" xfId="0" applyNumberFormat="1" applyFont="1" applyFill="1" applyBorder="1"/>
    <x:xf numFmtId="0" fontId="16" fillId="5" borderId="0" xfId="0" applyNumberFormat="1" applyFont="1" applyFill="1" applyBorder="1"/>
    <x:xf numFmtId="0" fontId="16" fillId="5" borderId="0" xfId="0" applyNumberFormat="1" applyFont="1" applyFill="1" applyBorder="1" applyAlignment="1">
      <x:alignment wrapText="1"/>
    </x:xf>
    <x:xf numFmtId="0" fontId="16" fillId="5" borderId="0" xfId="0" applyNumberFormat="1" applyFont="1" applyFill="1" applyBorder="1" applyAlignment="1">
      <x:alignment horizontal="center" wrapText="1"/>
    </x:xf>
    <x:xf numFmtId="0" fontId="16" fillId="5" borderId="0" xfId="0" applyNumberFormat="1" applyFont="1" applyFill="1" applyBorder="1" applyAlignment="1">
      <x:alignment horizontal="center" vertical="center" wrapText="1"/>
    </x:xf>
    <x:xf numFmtId="0" fontId="13" fillId="5" borderId="1" xfId="0" applyNumberFormat="1" applyFont="1" applyFill="1" applyBorder="1"/>
    <x:xf numFmtId="0" fontId="16" fillId="5" borderId="1" xfId="0" applyNumberFormat="1" applyFont="1" applyFill="1" applyBorder="1"/>
    <x:xf numFmtId="0" fontId="16" fillId="5" borderId="1" xfId="0" applyNumberFormat="1" applyFont="1" applyFill="1" applyBorder="1" applyAlignment="1">
      <x:alignment wrapText="1"/>
    </x:xf>
    <x:xf numFmtId="0" fontId="16" fillId="5" borderId="1" xfId="0" applyNumberFormat="1" applyFont="1" applyFill="1" applyBorder="1" applyAlignment="1">
      <x:alignment horizontal="center" wrapText="1"/>
    </x:xf>
    <x:xf numFmtId="0" fontId="16" fillId="5" borderId="1" xfId="0" applyNumberFormat="1" applyFont="1" applyFill="1" applyBorder="1" applyAlignment="1">
      <x:alignment horizontal="center" vertical="center" wrapText="1"/>
    </x:xf>
    <x:xf numFmtId="0" fontId="13" fillId="6" borderId="0" xfId="0" applyNumberFormat="1" applyFont="1" applyFill="1" applyBorder="1"/>
    <x:xf numFmtId="0" fontId="13" fillId="6" borderId="1" xfId="0" applyNumberFormat="1" applyFont="1" applyFill="1" applyBorder="1"/>
    <x:xf numFmtId="0" fontId="13" fillId="7" borderId="0" xfId="0" applyNumberFormat="1" applyFont="1" applyFill="1" applyBorder="1"/>
    <x:xf numFmtId="0" fontId="17" fillId="7" borderId="0" xfId="0" applyNumberFormat="1" applyFont="1" applyFill="1" applyBorder="1"/>
    <x:xf numFmtId="0" fontId="13" fillId="7" borderId="1" xfId="0" applyNumberFormat="1" applyFont="1" applyFill="1" applyBorder="1"/>
    <x:xf numFmtId="0" fontId="17" fillId="7" borderId="1" xfId="0" applyNumberFormat="1" applyFont="1" applyFill="1" applyBorder="1"/>
    <x:xf numFmtId="200" fontId="13" fillId="6" borderId="0" xfId="0" applyNumberFormat="1" applyFont="1" applyFill="1" applyBorder="1"/>
    <x:xf numFmtId="200" fontId="13" fillId="6" borderId="1" xfId="0" applyNumberFormat="1" applyFont="1" applyFill="1" applyBorder="1"/>
    <x:xf numFmtId="201" fontId="13" fillId="6" borderId="0" xfId="0" applyNumberFormat="1" applyFont="1" applyFill="1" applyBorder="1"/>
    <x:xf numFmtId="201" fontId="13" fillId="6" borderId="1" xfId="0" applyNumberFormat="1" applyFont="1" applyFill="1" applyBorder="1"/>
    <x:xf numFmtId="202" fontId="17" fillId="7" borderId="0" xfId="0" applyNumberFormat="1" applyFont="1" applyFill="1" applyBorder="1"/>
    <x:xf numFmtId="202" fontId="17" fillId="7" borderId="1" xfId="0" applyNumberFormat="1" applyFont="1" applyFill="1" applyBorder="1"/>
    <x:xf numFmtId="0" fontId="0" fillId="7" borderId="0" xfId="0" applyNumberFormat="1" applyFont="1" applyFill="1" applyBorder="1"/>
    <x:xf numFmtId="0" fontId="18" fillId="7" borderId="0" xfId="0" applyNumberFormat="1" applyFont="1" applyFill="1" applyBorder="1"/>
    <x:xf numFmtId="0" fontId="0" fillId="7" borderId="1" xfId="0" applyNumberFormat="1" applyFont="1" applyFill="1" applyBorder="1"/>
    <x:xf numFmtId="0" fontId="18" fillId="7" borderId="1" xfId="0" applyNumberFormat="1" applyFont="1" applyFill="1" applyBorder="1"/>
    <x:xf numFmtId="0" fontId="18" fillId="2" borderId="0" xfId="0" applyNumberFormat="1" applyFont="1" applyFill="1" applyBorder="1"/>
    <x:xf numFmtId="0" fontId="19" fillId="2" borderId="0" xfId="0" applyNumberFormat="1" applyFont="1" applyFill="1" applyBorder="1"/>
    <x:xf numFmtId="0" fontId="19" fillId="2" borderId="0" xfId="0" applyNumberFormat="1" applyFont="1" applyFill="1" applyBorder="1" applyAlignment="1">
      <x:alignment horizontal="left"/>
    </x:xf>
    <x:xf numFmtId="0" fontId="19" fillId="2" borderId="0" xfId="0" applyNumberFormat="1" applyFont="1" applyFill="1" applyBorder="1" applyAlignment="1">
      <x:alignment horizontal="left" vertical="center"/>
    </x:xf>
    <x:xf numFmtId="0" fontId="18" fillId="2" borderId="1" xfId="0" applyNumberFormat="1" applyFont="1" applyFill="1" applyBorder="1"/>
    <x:xf numFmtId="0" fontId="19" fillId="2" borderId="1" xfId="0" applyNumberFormat="1" applyFont="1" applyFill="1" applyBorder="1"/>
    <x:xf numFmtId="0" fontId="19" fillId="2" borderId="1" xfId="0" applyNumberFormat="1" applyFont="1" applyFill="1" applyBorder="1" applyAlignment="1">
      <x:alignment horizontal="left"/>
    </x:xf>
    <x:xf numFmtId="0" fontId="19" fillId="2" borderId="1" xfId="0" applyNumberFormat="1" applyFont="1" applyFill="1" applyBorder="1" applyAlignment="1">
      <x:alignment horizontal="left" vertical="center"/>
    </x:xf>
    <x:xf numFmtId="0" fontId="20" fillId="7" borderId="0" xfId="0" applyNumberFormat="1" applyFont="1" applyFill="1" applyBorder="1"/>
    <x:xf numFmtId="0" fontId="20" fillId="7" borderId="0" xfId="0" applyNumberFormat="1" applyFont="1" applyFill="1" applyBorder="1" applyAlignment="1">
      <x:alignment horizontal="left"/>
    </x:xf>
    <x:xf numFmtId="0" fontId="20" fillId="7" borderId="0" xfId="0" applyNumberFormat="1" applyFont="1" applyFill="1" applyBorder="1" applyAlignment="1">
      <x:alignment horizontal="left" vertical="center"/>
    </x:xf>
    <x:xf numFmtId="0" fontId="20" fillId="7" borderId="1" xfId="0" applyNumberFormat="1" applyFont="1" applyFill="1" applyBorder="1"/>
    <x:xf numFmtId="0" fontId="20" fillId="7" borderId="1" xfId="0" applyNumberFormat="1" applyFont="1" applyFill="1" applyBorder="1" applyAlignment="1">
      <x:alignment horizontal="left"/>
    </x:xf>
    <x:xf numFmtId="0" fontId="20" fillId="7" borderId="1" xfId="0" applyNumberFormat="1" applyFont="1" applyFill="1" applyBorder="1" applyAlignment="1">
      <x:alignment horizontal="left" vertical="center"/>
    </x:xf>
    <x:xf numFmtId="0" fontId="18" fillId="6" borderId="0" xfId="0" applyNumberFormat="1" applyFont="1" applyFill="1" applyBorder="1"/>
    <x:xf numFmtId="0" fontId="21" fillId="6" borderId="0" xfId="0" applyNumberFormat="1" applyFont="1" applyFill="1" applyBorder="1"/>
    <x:xf numFmtId="0" fontId="21" fillId="6" borderId="0" xfId="0" applyNumberFormat="1" applyFont="1" applyFill="1" applyBorder="1" applyAlignment="1">
      <x:alignment horizontal="center"/>
    </x:xf>
    <x:xf numFmtId="0" fontId="18" fillId="6" borderId="1" xfId="0" applyNumberFormat="1" applyFont="1" applyFill="1" applyBorder="1"/>
    <x:xf numFmtId="0" fontId="21" fillId="6" borderId="1" xfId="0" applyNumberFormat="1" applyFont="1" applyFill="1" applyBorder="1"/>
    <x:xf numFmtId="0" fontId="21" fillId="6" borderId="1" xfId="0" applyNumberFormat="1" applyFont="1" applyFill="1" applyBorder="1" applyAlignment="1">
      <x:alignment horizontal="center"/>
    </x:xf>
    <x:xf numFmtId="203" fontId="21" fillId="6" borderId="0" xfId="0" applyNumberFormat="1" applyFont="1" applyFill="1" applyBorder="1" applyAlignment="1">
      <x:alignment horizontal="center"/>
    </x:xf>
    <x:xf numFmtId="203" fontId="21" fillId="6" borderId="1" xfId="0" applyNumberFormat="1" applyFont="1" applyFill="1" applyBorder="1" applyAlignment="1">
      <x:alignment horizontal="center"/>
    </x:xf>
    <x:xf numFmtId="202" fontId="21" fillId="6" borderId="0" xfId="0" applyNumberFormat="1" applyFont="1" applyFill="1" applyBorder="1" applyAlignment="1">
      <x:alignment horizontal="center"/>
    </x:xf>
    <x:xf numFmtId="202" fontId="21" fillId="6" borderId="1" xfId="0" applyNumberFormat="1" applyFont="1" applyFill="1" applyBorder="1" applyAlignment="1">
      <x:alignment horizontal="center"/>
    </x:xf>
    <x:xf numFmtId="0" fontId="18" fillId="8" borderId="0" xfId="0" applyNumberFormat="1" applyFont="1" applyFill="1" applyBorder="1"/>
    <x:xf numFmtId="0" fontId="22" fillId="8" borderId="0" xfId="0" applyNumberFormat="1" applyFont="1" applyFill="1" applyBorder="1"/>
    <x:xf numFmtId="0" fontId="22" fillId="8" borderId="0" xfId="0" applyNumberFormat="1" applyFont="1" applyFill="1" applyBorder="1" applyAlignment="1">
      <x:alignment horizontal="left"/>
    </x:xf>
    <x:xf numFmtId="0" fontId="22" fillId="8" borderId="0" xfId="0" applyNumberFormat="1" applyFont="1" applyFill="1" applyBorder="1" applyAlignment="1">
      <x:alignment horizontal="left" vertical="center"/>
    </x:xf>
    <x:xf numFmtId="0" fontId="18" fillId="8" borderId="1" xfId="0" applyNumberFormat="1" applyFont="1" applyFill="1" applyBorder="1"/>
    <x:xf numFmtId="0" fontId="22" fillId="8" borderId="1" xfId="0" applyNumberFormat="1" applyFont="1" applyFill="1" applyBorder="1"/>
    <x:xf numFmtId="0" fontId="22" fillId="8" borderId="1" xfId="0" applyNumberFormat="1" applyFont="1" applyFill="1" applyBorder="1" applyAlignment="1">
      <x:alignment horizontal="left"/>
    </x:xf>
    <x:xf numFmtId="0" fontId="22" fillId="8" borderId="1" xfId="0" applyNumberFormat="1" applyFont="1" applyFill="1" applyBorder="1" applyAlignment="1">
      <x:alignment horizontal="left" vertical="center"/>
    </x:xf>
    <x:xf numFmtId="0" fontId="23" fillId="7" borderId="0" xfId="0" applyNumberFormat="1" applyFont="1" applyFill="1" applyBorder="1"/>
    <x:xf numFmtId="0" fontId="23" fillId="7" borderId="0" xfId="0" applyNumberFormat="1" applyFont="1" applyFill="1" applyBorder="1" applyAlignment="1">
      <x:alignment horizontal="left"/>
    </x:xf>
    <x:xf numFmtId="0" fontId="23" fillId="7" borderId="0" xfId="0" applyNumberFormat="1" applyFont="1" applyFill="1" applyBorder="1" applyAlignment="1">
      <x:alignment horizontal="left" vertical="center"/>
    </x:xf>
    <x:xf numFmtId="0" fontId="23" fillId="7" borderId="1" xfId="0" applyNumberFormat="1" applyFont="1" applyFill="1" applyBorder="1"/>
    <x:xf numFmtId="0" fontId="23" fillId="7" borderId="1" xfId="0" applyNumberFormat="1" applyFont="1" applyFill="1" applyBorder="1" applyAlignment="1">
      <x:alignment horizontal="left"/>
    </x:xf>
    <x:xf numFmtId="0" fontId="23" fillId="7" borderId="1" xfId="0" applyNumberFormat="1" applyFont="1" applyFill="1" applyBorder="1" applyAlignment="1">
      <x:alignment horizontal="left" vertical="center"/>
    </x:xf>
    <x:xf numFmtId="202" fontId="13" fillId="7" borderId="0" xfId="0" applyNumberFormat="1" applyFont="1" applyFill="1" applyBorder="1"/>
    <x:xf numFmtId="202" fontId="13" fillId="7" borderId="1" xfId="0" applyNumberFormat="1" applyFont="1" applyFill="1" applyBorder="1"/>
    <x:xf numFmtId="204" fontId="13" fillId="7" borderId="0" xfId="0" applyNumberFormat="1" applyFont="1" applyFill="1" applyBorder="1"/>
    <x:xf numFmtId="204" fontId="13" fillId="7" borderId="1" xfId="0" applyNumberFormat="1" applyFont="1" applyFill="1" applyBorder="1"/>
    <x:xf numFmtId="205" fontId="13" fillId="7" borderId="0" xfId="0" applyNumberFormat="1" applyFont="1" applyFill="1" applyBorder="1"/>
    <x:xf numFmtId="205" fontId="13" fillId="7" borderId="1" xfId="0" applyNumberFormat="1" applyFont="1" applyFill="1" applyBorder="1"/>
    <x:xf numFmtId="206" fontId="13" fillId="7" borderId="0" xfId="0" applyNumberFormat="1" applyFont="1" applyFill="1" applyBorder="1"/>
    <x:xf numFmtId="206" fontId="13" fillId="7" borderId="1" xfId="0" applyNumberFormat="1" applyFont="1" applyFill="1" applyBorder="1"/>
    <x:xf numFmtId="207" fontId="8" fillId="3" borderId="0" xfId="0" applyNumberFormat="1" applyFont="1" applyFill="1" applyBorder="1" applyAlignment="1">
      <x:alignment horizontal="left" vertical="center"/>
    </x:xf>
    <x:xf numFmtId="207" fontId="8" fillId="3" borderId="1" xfId="0" applyNumberFormat="1" applyFont="1" applyFill="1" applyBorder="1" applyAlignment="1">
      <x:alignment horizontal="left" vertical="center"/>
    </x:xf>
    <x:xf numFmtId="202" fontId="8" fillId="3" borderId="0" xfId="0" applyNumberFormat="1" applyFont="1" applyFill="1" applyBorder="1" applyAlignment="1">
      <x:alignment horizontal="left" vertical="center"/>
    </x:xf>
    <x:xf numFmtId="202" fontId="8" fillId="3" borderId="1" xfId="0" applyNumberFormat="1" applyFont="1" applyFill="1" applyBorder="1" applyAlignment="1">
      <x:alignment horizontal="left" vertical="center"/>
    </x:xf>
    <x:xf numFmtId="207" fontId="10" fillId="3" borderId="0" xfId="0" applyNumberFormat="1" applyFont="1" applyFill="1" applyBorder="1" applyAlignment="1">
      <x:alignment horizontal="left" vertical="center"/>
    </x:xf>
    <x:xf numFmtId="207" fontId="10" fillId="3" borderId="1" xfId="0" applyNumberFormat="1" applyFont="1" applyFill="1" applyBorder="1" applyAlignment="1">
      <x:alignment horizontal="left" vertical="center"/>
    </x:xf>
    <x:xf numFmtId="202" fontId="1" fillId="3" borderId="0" xfId="0" applyNumberFormat="1" applyFont="1" applyFill="1" applyBorder="1"/>
    <x:xf numFmtId="202" fontId="1" fillId="3" borderId="1" xfId="0" applyNumberFormat="1" applyFont="1" applyFill="1" applyBorder="1"/>
    <x:xf numFmtId="0" fontId="24" fillId="3" borderId="0" xfId="0" applyNumberFormat="1" applyFont="1" applyFill="1" applyBorder="1"/>
    <x:xf numFmtId="202" fontId="24" fillId="3" borderId="0" xfId="0" applyNumberFormat="1" applyFont="1" applyFill="1" applyBorder="1"/>
    <x:xf numFmtId="0" fontId="24" fillId="3" borderId="1" xfId="0" applyNumberFormat="1" applyFont="1" applyFill="1" applyBorder="1"/>
    <x:xf numFmtId="202" fontId="24" fillId="3" borderId="1" xfId="0" applyNumberFormat="1" applyFont="1" applyFill="1" applyBorder="1"/>
    <x:xf numFmtId="0" fontId="16" fillId="3" borderId="0" xfId="0" applyNumberFormat="1" applyFont="1" applyFill="1" applyBorder="1"/>
    <x:xf numFmtId="0" fontId="16" fillId="3" borderId="0" xfId="0" applyNumberFormat="1" applyFont="1" applyFill="1" applyBorder="1" applyAlignment="1">
      <x:alignment horizontal="left"/>
    </x:xf>
    <x:xf numFmtId="0" fontId="16" fillId="3" borderId="0" xfId="0" applyNumberFormat="1" applyFont="1" applyFill="1" applyBorder="1" applyAlignment="1">
      <x:alignment horizontal="left" vertical="center"/>
    </x:xf>
    <x:xf numFmtId="0" fontId="16" fillId="3" borderId="1" xfId="0" applyNumberFormat="1" applyFont="1" applyFill="1" applyBorder="1"/>
    <x:xf numFmtId="0" fontId="16" fillId="3" borderId="1" xfId="0" applyNumberFormat="1" applyFont="1" applyFill="1" applyBorder="1" applyAlignment="1">
      <x:alignment horizontal="left"/>
    </x:xf>
    <x:xf numFmtId="0" fontId="16" fillId="3" borderId="1" xfId="0" applyNumberFormat="1" applyFont="1" applyFill="1" applyBorder="1" applyAlignment="1">
      <x:alignment horizontal="left" vertical="center"/>
    </x:xf>
    <x:xf numFmtId="204" fontId="1" fillId="3" borderId="0" xfId="0" applyNumberFormat="1" applyFont="1" applyFill="1" applyBorder="1"/>
    <x:xf numFmtId="204" fontId="1" fillId="3" borderId="1" xfId="0" applyNumberFormat="1" applyFont="1" applyFill="1" applyBorder="1"/>
    <x:xf numFmtId="205" fontId="1" fillId="3" borderId="0" xfId="0" applyNumberFormat="1" applyFont="1" applyFill="1" applyBorder="1"/>
    <x:xf numFmtId="205" fontId="1" fillId="3" borderId="1" xfId="0" applyNumberFormat="1" applyFont="1" applyFill="1" applyBorder="1"/>
    <x:xf numFmtId="0" fontId="25" fillId="3" borderId="0" xfId="0" applyNumberFormat="1" applyFont="1" applyFill="1" applyBorder="1"/>
    <x:xf numFmtId="202" fontId="25" fillId="3" borderId="0" xfId="0" applyNumberFormat="1" applyFont="1" applyFill="1" applyBorder="1"/>
    <x:xf numFmtId="204" fontId="25" fillId="3" borderId="0" xfId="0" applyNumberFormat="1" applyFont="1" applyFill="1" applyBorder="1"/>
    <x:xf numFmtId="205" fontId="25" fillId="3" borderId="0" xfId="0" applyNumberFormat="1" applyFont="1" applyFill="1" applyBorder="1"/>
    <x:xf numFmtId="0" fontId="25" fillId="3" borderId="0" xfId="0" applyNumberFormat="1" applyFont="1" applyFill="1" applyBorder="1" applyAlignment="1">
      <x:alignment horizontal="center"/>
    </x:xf>
    <x:xf numFmtId="202" fontId="25" fillId="3" borderId="0" xfId="0" applyNumberFormat="1" applyFont="1" applyFill="1" applyBorder="1" applyAlignment="1">
      <x:alignment horizontal="center"/>
    </x:xf>
    <x:xf numFmtId="204" fontId="25" fillId="3" borderId="0" xfId="0" applyNumberFormat="1" applyFont="1" applyFill="1" applyBorder="1" applyAlignment="1">
      <x:alignment horizontal="center"/>
    </x:xf>
    <x:xf numFmtId="205" fontId="25" fillId="3" borderId="0" xfId="0" applyNumberFormat="1" applyFont="1" applyFill="1" applyBorder="1" applyAlignment="1">
      <x:alignment horizontal="center"/>
    </x:xf>
    <x:xf numFmtId="0" fontId="25" fillId="3" borderId="1" xfId="0" applyNumberFormat="1" applyFont="1" applyFill="1" applyBorder="1"/>
    <x:xf numFmtId="202" fontId="25" fillId="3" borderId="1" xfId="0" applyNumberFormat="1" applyFont="1" applyFill="1" applyBorder="1"/>
    <x:xf numFmtId="204" fontId="25" fillId="3" borderId="1" xfId="0" applyNumberFormat="1" applyFont="1" applyFill="1" applyBorder="1"/>
    <x:xf numFmtId="205" fontId="25" fillId="3" borderId="1" xfId="0" applyNumberFormat="1" applyFont="1" applyFill="1" applyBorder="1"/>
    <x:xf numFmtId="0" fontId="25" fillId="3" borderId="1" xfId="0" applyNumberFormat="1" applyFont="1" applyFill="1" applyBorder="1" applyAlignment="1">
      <x:alignment horizontal="center"/>
    </x:xf>
    <x:xf numFmtId="202" fontId="25" fillId="3" borderId="1" xfId="0" applyNumberFormat="1" applyFont="1" applyFill="1" applyBorder="1" applyAlignment="1">
      <x:alignment horizontal="center"/>
    </x:xf>
    <x:xf numFmtId="204" fontId="25" fillId="3" borderId="1" xfId="0" applyNumberFormat="1" applyFont="1" applyFill="1" applyBorder="1" applyAlignment="1">
      <x:alignment horizontal="center"/>
    </x:xf>
    <x:xf numFmtId="205" fontId="25" fillId="3" borderId="1" xfId="0" applyNumberFormat="1" applyFont="1" applyFill="1" applyBorder="1" applyAlignment="1">
      <x:alignment horizontal="center"/>
    </x:xf>
    <x:xf numFmtId="0" fontId="26" fillId="3" borderId="0" xfId="0" applyNumberFormat="1" applyFont="1" applyFill="1" applyBorder="1"/>
    <x:xf numFmtId="0" fontId="26" fillId="3" borderId="1" xfId="0" applyNumberFormat="1" applyFont="1" applyFill="1" applyBorder="1"/>
    <x:xf numFmtId="0" fontId="1" fillId="9" borderId="0" xfId="0" applyNumberFormat="1" applyFont="1" applyFill="1" applyBorder="1"/>
    <x:xf numFmtId="0" fontId="27" fillId="9" borderId="0" xfId="0" applyNumberFormat="1" applyFont="1" applyFill="1" applyBorder="1"/>
    <x:xf numFmtId="0" fontId="27" fillId="9" borderId="0" xfId="0" applyNumberFormat="1" applyFont="1" applyFill="1" applyBorder="1" applyAlignment="1">
      <x:alignment horizontal="center"/>
    </x:xf>
    <x:xf numFmtId="0" fontId="1" fillId="9" borderId="1" xfId="0" applyNumberFormat="1" applyFont="1" applyFill="1" applyBorder="1"/>
    <x:xf numFmtId="0" fontId="27" fillId="9" borderId="1" xfId="0" applyNumberFormat="1" applyFont="1" applyFill="1" applyBorder="1"/>
    <x:xf numFmtId="0" fontId="27" fillId="9" borderId="1" xfId="0" applyNumberFormat="1" applyFont="1" applyFill="1" applyBorder="1" applyAlignment="1">
      <x:alignment horizontal="center"/>
    </x:xf>
    <x:xf numFmtId="0" fontId="28" fillId="7" borderId="0" xfId="0" applyNumberFormat="1" applyFont="1" applyFill="1" applyBorder="1"/>
    <x:xf numFmtId="0" fontId="28" fillId="7" borderId="0" xfId="0" applyNumberFormat="1" applyFont="1" applyFill="1" applyBorder="1" applyAlignment="1">
      <x:alignment horizontal="left"/>
    </x:xf>
    <x:xf numFmtId="0" fontId="28" fillId="7" borderId="0" xfId="0" applyNumberFormat="1" applyFont="1" applyFill="1" applyBorder="1" applyAlignment="1">
      <x:alignment horizontal="left" vertical="center"/>
    </x:xf>
    <x:xf numFmtId="0" fontId="28" fillId="7" borderId="1" xfId="0" applyNumberFormat="1" applyFont="1" applyFill="1" applyBorder="1"/>
    <x:xf numFmtId="0" fontId="28" fillId="7" borderId="1" xfId="0" applyNumberFormat="1" applyFont="1" applyFill="1" applyBorder="1" applyAlignment="1">
      <x:alignment horizontal="left"/>
    </x:xf>
    <x:xf numFmtId="0" fontId="28" fillId="7" borderId="1" xfId="0" applyNumberFormat="1" applyFont="1" applyFill="1" applyBorder="1" applyAlignment="1">
      <x:alignment horizontal="left" vertical="center"/>
    </x:xf>
    <x:xf numFmtId="0" fontId="29" fillId="2" borderId="0" xfId="0" applyNumberFormat="1" applyFont="1" applyFill="1" applyBorder="1"/>
    <x:xf numFmtId="0" fontId="29" fillId="2" borderId="0" xfId="0" applyNumberFormat="1" applyFont="1" applyFill="1" applyBorder="1" applyAlignment="1">
      <x:alignment horizontal="left"/>
    </x:xf>
    <x:xf numFmtId="0" fontId="29" fillId="2" borderId="0" xfId="0" applyNumberFormat="1" applyFont="1" applyFill="1" applyBorder="1" applyAlignment="1">
      <x:alignment horizontal="left" vertical="center"/>
    </x:xf>
    <x:xf numFmtId="0" fontId="29" fillId="2" borderId="1" xfId="0" applyNumberFormat="1" applyFont="1" applyFill="1" applyBorder="1"/>
    <x:xf numFmtId="0" fontId="29" fillId="2" borderId="1" xfId="0" applyNumberFormat="1" applyFont="1" applyFill="1" applyBorder="1" applyAlignment="1">
      <x:alignment horizontal="left"/>
    </x:xf>
    <x:xf numFmtId="0" fontId="29" fillId="2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0" fillId="4" borderId="0" xfId="0" applyNumberFormat="1" applyFont="1" applyFill="1" applyBorder="1"/>
    <x:xf numFmtId="0" fontId="0" fillId="4" borderId="1" xfId="0" applyNumberFormat="1" applyFont="1" applyFill="1" applyBorder="1"/>
    <x:xf numFmtId="0" fontId="30" fillId="4" borderId="1" xfId="0" applyNumberFormat="1" applyFont="1" applyFill="1" applyBorder="1"/>
    <x:xf numFmtId="206" fontId="0" fillId="0" borderId="0" xfId="0" applyNumberFormat="1" applyFont="1" applyFill="1" applyBorder="1"/>
    <x:xf numFmtId="206" fontId="0" fillId="0" borderId="1" xfId="0" applyNumberFormat="1" applyFont="1" applyFill="1" applyBorder="1"/>
    <x:xf numFmtId="202" fontId="0" fillId="0" borderId="0" xfId="0" applyNumberFormat="1" applyFont="1" applyFill="1" applyBorder="1"/>
    <x:xf numFmtId="0" fontId="0" fillId="0" borderId="0" xfId="0" applyNumberFormat="1" applyFont="1" applyFill="1" applyBorder="1"/>
    <x:xf numFmtId="0" fontId="18" fillId="7" borderId="0" xfId="0" applyNumberFormat="1" applyFont="1" applyFill="1" applyBorder="1" applyAlignment="1">
      <x:alignment horizontal="left"/>
    </x:xf>
    <x:xf numFmtId="0" fontId="18" fillId="7" borderId="0" xfId="0" applyNumberFormat="1" applyFont="1" applyFill="1" applyBorder="1" applyAlignment="1">
      <x:alignment horizontal="left" vertical="center"/>
    </x:xf>
    <x:xf numFmtId="0" fontId="18" fillId="10" borderId="0" xfId="0" applyNumberFormat="1" applyFont="1" applyFill="1" applyBorder="1"/>
    <x:xf numFmtId="0" fontId="31" fillId="10" borderId="0" xfId="0" applyNumberFormat="1" applyFont="1" applyFill="1" applyBorder="1"/>
    <x:xf numFmtId="0" fontId="31" fillId="10" borderId="0" xfId="0" applyNumberFormat="1" applyFont="1" applyFill="1" applyBorder="1" applyAlignment="1">
      <x:alignment horizontal="left"/>
    </x:xf>
    <x:xf numFmtId="0" fontId="31" fillId="10" borderId="0" xfId="0" applyNumberFormat="1" applyFont="1" applyFill="1" applyBorder="1" applyAlignment="1">
      <x:alignment horizontal="left" vertical="center"/>
    </x:xf>
    <x:xf numFmtId="0" fontId="32" fillId="10" borderId="0" xfId="0" applyNumberFormat="1" applyFont="1" applyFill="1" applyBorder="1"/>
    <x:xf numFmtId="0" fontId="32" fillId="10" borderId="0" xfId="0" applyNumberFormat="1" applyFont="1" applyFill="1" applyBorder="1" applyAlignment="1">
      <x:alignment horizontal="left"/>
    </x:xf>
    <x:xf numFmtId="0" fontId="32" fillId="10" borderId="0" xfId="0" applyNumberFormat="1" applyFont="1" applyFill="1" applyBorder="1" applyAlignment="1">
      <x:alignment horizontal="left" vertical="center"/>
    </x:xf>
    <x:xf xmlns:x="http://schemas.openxmlformats.org/spreadsheetml/2006/main" numFmtId="0" fontId="13" fillId="6" borderId="0" xfId="0" applyNumberFormat="1" applyFont="1" applyFill="1" applyBorder="1" applyProtection="1">
      <x:protection locked="0" hidden="0"/>
    </x:xf>
    <x:xf xmlns:x="http://schemas.openxmlformats.org/spreadsheetml/2006/main" numFmtId="200" fontId="13" fillId="6" borderId="0" xfId="0" applyNumberFormat="1" applyFont="1" applyFill="1" applyBorder="1" applyProtection="1">
      <x:protection locked="0" hidden="0"/>
    </x:xf>
    <x:xf xmlns:x="http://schemas.openxmlformats.org/spreadsheetml/2006/main" numFmtId="201" fontId="13" fillId="6" borderId="0" xfId="0" applyNumberFormat="1" applyFont="1" applyFill="1" applyBorder="1" applyProtection="1">
      <x:protection locked="0" hidden="0"/>
    </x:xf>
    <x:xf xmlns:x="http://schemas.openxmlformats.org/spreadsheetml/2006/main" numFmtId="203" fontId="21" fillId="6" borderId="0" xfId="0" applyNumberFormat="1" applyFont="1" applyFill="1" applyBorder="1" applyAlignment="1" applyProtection="1">
      <x:alignment horizontal="center"/>
      <x:protection locked="0" hidden="0"/>
    </x:xf>
    <x:xf xmlns:x="http://schemas.openxmlformats.org/spreadsheetml/2006/main" numFmtId="202" fontId="21" fillId="6" borderId="0" xfId="0" applyNumberFormat="1" applyFont="1" applyFill="1" applyBorder="1" applyAlignment="1" applyProtection="1">
      <x:alignment horizontal="center"/>
      <x:protection locked="0" hidden="0"/>
    </x:xf>
    <x:xf numFmtId="0" fontId="26" fillId="3" borderId="0" xfId="0" applyNumberFormat="1" applyFont="1" applyFill="1" applyBorder="1" applyAlignment="1">
      <x:alignment horizontal="left"/>
    </x:xf>
    <x:xf numFmtId="0" fontId="1" fillId="3" borderId="0" xfId="0" applyNumberFormat="1" applyFont="1" applyFill="1" applyBorder="1" applyAlignment="1">
      <x:alignment horizontal="left"/>
    </x:xf>
    <x:xf numFmtId="0" fontId="16" fillId="4" borderId="0" xfId="0" applyNumberFormat="1" applyFont="1" applyFill="1" applyBorder="1" applyAlignment="1">
      <x:alignment horizontal="left"/>
    </x:xf>
    <x:xf numFmtId="0" fontId="13" fillId="7" borderId="0" xfId="0" applyNumberFormat="1" applyFont="1" applyFill="1" applyBorder="1" applyAlignment="1">
      <x:alignment horizontal="left"/>
    </x:xf>
    <x:xf numFmtId="0" fontId="30" fillId="4" borderId="0" xfId="0" applyNumberFormat="1" applyFont="1" applyFill="1" applyBorder="1" applyAlignment="1">
      <x:alignment horizontal="left"/>
    </x:xf>
  </x:cellXfs>
  <x:cellStyles count="1">
    <x:cellStyle name="Normal" xfId="0"/>
  </x:cellStyles>
  <x:dxfs count="1">
    <x:dxf>
      <x:font>
        <x:color rgb="FF8F3F10"/>
      </x:font>
      <x:fill>
        <x:patternFill>
          <x:bgColor rgb="FFFFE4D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3e0fa41c6c491f" /><Relationship Type="http://schemas.openxmlformats.org/officeDocument/2006/relationships/theme" Target="/xl/theme/theme1.xml" Id="R9d42bae44cd54add" /><Relationship Type="http://schemas.openxmlformats.org/officeDocument/2006/relationships/sharedStrings" Target="/xl/sharedStrings.xml" Id="R28d66329a0754754" /><Relationship Type="http://schemas.openxmlformats.org/officeDocument/2006/relationships/worksheet" Target="/xl/worksheets/sheet1.xml" Id="R876f285942f6441a" /><Relationship Type="http://schemas.openxmlformats.org/officeDocument/2006/relationships/worksheet" Target="/xl/worksheets/sheet2.xml" Id="R9b02aa51856c4d95" /><Relationship Type="http://schemas.openxmlformats.org/officeDocument/2006/relationships/worksheet" Target="/xl/worksheets/sheet3.xml" Id="R145c1b791a674afa" /><Relationship Type="http://schemas.openxmlformats.org/officeDocument/2006/relationships/worksheet" Target="/xl/worksheets/sheet4.xml" Id="R01846083ea924270" /><Relationship Type="http://schemas.openxmlformats.org/officeDocument/2006/relationships/worksheet" Target="/xl/worksheets/sheet5.xml" Id="R22622a185d6645c4" /><Relationship Type="http://schemas.openxmlformats.org/officeDocument/2006/relationships/worksheet" Target="/xl/worksheets/sheet6.xml" Id="Ra59abf6ad5574888" /><Relationship Type="http://schemas.openxmlformats.org/officeDocument/2006/relationships/worksheet" Target="/xl/worksheets/sheet7.xml" Id="RlangSheet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981e67183fc4921" /><Relationship Type="http://schemas.openxmlformats.org/officeDocument/2006/relationships/chart" Target="/xl/drawings/charts/chart2.xml" Id="Rea039a5b0624473d" /><Relationship Type="http://schemas.openxmlformats.org/officeDocument/2006/relationships/chart" Target="/xl/drawings/charts/chart3.xml" Id="R24097f8cc2d44a2a" /><Relationship Type="http://schemas.openxmlformats.org/officeDocument/2006/relationships/chart" Target="/xl/drawings/charts/chart4.xml" Id="R0d8518fe46d14c66" /></Relationships>
</file>

<file path=xl/drawings/charts/chart1.xml><?xml version="1.0" encoding="utf-8"?>
<c:chartSpace xmlns:c="http://schemas.openxmlformats.org/drawingml/2006/chart">
  <c:lang val="en-US"/>
  <c:roundedCorners val="0"/>
  <c:chart>
    <c:autoTitleDeleted val="1"/>
    <c:plotArea>
      <c:barChart>
        <c:barDir val="col"/>
        <c:varyColors val="0"/>
        <c:ser>
          <c:idx val="0"/>
          <c:order val="0"/>
          <c:tx>
            <c:strRef>
              <c:f>Lang!$B$65</c:f>
              <c:strCache>
                <c:ptCount val="1"/>
                <c:pt idx="0">
                  <c:v>Orders</c:v>
                </c:pt>
              </c:strCache>
            </c:strRef>
          </c:tx>
          <c:spPr>
            <a:solidFill xmlns:a="http://schemas.openxmlformats.org/drawingml/2006/main">
              <a:srgbClr val="25D6BF"/>
            </a:solidFill>
          </c:spPr>
          <c:dLbls>
            <c:spPr>
              <a:noFill xmlns:a="http://schemas.openxmlformats.org/drawingml/2006/main"/>
              <a:ln xmlns:a="http://schemas.openxmlformats.org/drawingml/2006/main">
                <a:noFill/>
              </a:ln>
            </c:spPr>
            <c:txPr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900" b="1">
                    <a:solidFill>
                      <a:srgbClr val="E6F0F5"/>
                    </a:solidFill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'Analysis'!$A$7:$A$18</c:f>
              <c:strCache>
                <c:ptCount val="0"/>
              </c:strCache>
            </c:strRef>
          </c:cat>
          <c:val>
            <c:numRef>
              <c:f>'Analysis'!$B$7:$B$18</c:f>
              <c:numCache>
                <c:formatCode>General</c:formatCode>
                <c:ptCount val="0"/>
              </c:numCache>
            </c:numRef>
          </c:val>
        </c:ser>
        <c:gapWidth val="55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numFmt formatCode="General"/>
        <c:majorTickMark val="none"/>
        <c:minorTickMark val="none"/>
        <c:tickLblPos val="nextTo"/>
        <c:spPr>
          <a:ln xmlns:a="http://schemas.openxmlformats.org/drawingml/2006/main" w="9525">
            <a:solidFill>
              <a:srgbClr val="35506A"/>
            </a:solidFill>
          </a:ln>
        </c:sp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6350">
              <a:solidFill>
                <a:srgbClr val="223A4D"/>
              </a:solidFill>
            </a:ln>
          </c:spPr>
        </c:majorGridlines>
        <c:numFmt formatCode="General"/>
        <c:majorTickMark val="none"/>
        <c:minorTickMark val="none"/>
        <c:spPr>
          <a:ln xmlns:a="http://schemas.openxmlformats.org/drawingml/2006/main">
            <a:noFill/>
          </a:ln>
        </c:spPr>
        <c:crossAx val="48650112"/>
        <c:crossBetween val="between"/>
      </c:valAx>
    </c:plotArea>
    <c:plotVisOnly val="1"/>
  </c:chart>
  <c:spPr>
    <a:solidFill xmlns:a="http://schemas.openxmlformats.org/drawingml/2006/main">
      <a:srgbClr val="0F2232"/>
    </a:solidFill>
    <a:ln xmlns:a="http://schemas.openxmlformats.org/drawingml/2006/main">
      <a:noFill/>
    </a:ln>
  </c:spPr>
  <c:txPr>
    <a:bodyPr xmlns:a="http://schemas.openxmlformats.org/drawingml/2006/main"/>
    <a:lstStyle xmlns:a="http://schemas.openxmlformats.org/drawingml/2006/main"/>
    <a:p xmlns:a="http://schemas.openxmlformats.org/drawingml/2006/main">
      <a:pPr>
        <a:defRPr sz="900" b="0">
          <a:solidFill>
            <a:srgbClr val="9FB3C2"/>
          </a:solidFill>
        </a:defRPr>
      </a:pPr>
      <a:endParaRPr lang="en-US"/>
    </a:p>
  </c:txPr>
</c:chartSpace>
</file>

<file path=xl/drawings/charts/chart2.xml><?xml version="1.0" encoding="utf-8"?>
<c:chartSpace xmlns:c="http://schemas.openxmlformats.org/drawingml/2006/chart">
  <c:lang val="en-US"/>
  <c:roundedCorners val="0"/>
  <c:chart>
    <c:autoTitleDeleted val="1"/>
    <c:plotArea>
      <c:lineChart>
        <c:grouping val="standard"/>
        <c:varyColors val="0"/>
        <c:ser>
          <c:idx val="0"/>
          <c:order val="0"/>
          <c:tx>
            <c:strRef>
              <c:f>Lang!$B$73</c:f>
              <c:strCache>
                <c:ptCount val="1"/>
                <c:pt idx="0">
                  <c:v>On-time rate</c:v>
                </c:pt>
              </c:strCache>
            </c:strRef>
          </c:tx>
          <c:spPr>
            <a:ln xmlns:a="http://schemas.openxmlformats.org/drawingml/2006/main" w="31750" cap="rnd">
              <a:solidFill>
                <a:srgbClr val="25D6BF"/>
              </a:solidFill>
              <a:round/>
            </a:ln>
          </c:spPr>
          <c:marker>
            <c:symbol val="circle"/>
            <c:size val="6"/>
            <c:spPr>
              <a:solidFill xmlns:a="http://schemas.openxmlformats.org/drawingml/2006/main">
                <a:srgbClr val="0F2232"/>
              </a:solidFill>
              <a:ln xmlns:a="http://schemas.openxmlformats.org/drawingml/2006/main" w="19050">
                <a:solidFill>
                  <a:srgbClr val="25D6BF"/>
                </a:solidFill>
              </a:ln>
            </c:spPr>
          </c:marker>
          <c:cat>
            <c:strRef>
              <c:f>'Analysis'!$U$25:$U$36</c:f>
              <c:strCache>
                <c:ptCount val="0"/>
              </c:strCache>
            </c:strRef>
          </c:cat>
          <c:val>
            <c:numRef>
              <c:f>'Analysis'!$V$25:$V$36</c:f>
              <c:numCache>
                <c:formatCode>0%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numFmt formatCode="General"/>
        <c:majorTickMark val="none"/>
        <c:minorTickMark val="none"/>
        <c:tickLblPos val="nextTo"/>
        <c:spPr>
          <a:ln xmlns:a="http://schemas.openxmlformats.org/drawingml/2006/main" w="9525">
            <a:solidFill>
              <a:srgbClr val="35506A"/>
            </a:solidFill>
          </a:ln>
        </c:spPr>
        <c:crossAx val="48672768"/>
      </c:catAx>
      <c:valAx>
        <c:axId val="48672768"/>
        <c:scaling>
          <c:orientation val="minMax"/>
          <c:max val="1"/>
          <c:min val="0.8"/>
        </c:scaling>
        <c:delete val="0"/>
        <c:axPos val="l"/>
        <c:majorGridlines>
          <c:spPr>
            <a:ln xmlns:a="http://schemas.openxmlformats.org/drawingml/2006/main" w="6350">
              <a:solidFill>
                <a:srgbClr val="223A4D"/>
              </a:solidFill>
            </a:ln>
          </c:spPr>
        </c:majorGridlines>
        <c:numFmt formatCode="0%"/>
        <c:majorTickMark val="none"/>
        <c:minorTickMark val="none"/>
        <c:spPr>
          <a:ln xmlns:a="http://schemas.openxmlformats.org/drawingml/2006/main">
            <a:noFill/>
          </a:ln>
        </c:spPr>
        <c:crossAx val="48650112"/>
        <c:crossBetween val="between"/>
      </c:valAx>
    </c:plotArea>
    <c:plotVisOnly val="1"/>
    <c:dispBlanksAs val="gap"/>
  </c:chart>
  <c:spPr>
    <a:solidFill xmlns:a="http://schemas.openxmlformats.org/drawingml/2006/main">
      <a:srgbClr val="0F2232"/>
    </a:solidFill>
    <a:ln xmlns:a="http://schemas.openxmlformats.org/drawingml/2006/main">
      <a:noFill/>
    </a:ln>
  </c:spPr>
  <c:txPr>
    <a:bodyPr xmlns:a="http://schemas.openxmlformats.org/drawingml/2006/main"/>
    <a:lstStyle xmlns:a="http://schemas.openxmlformats.org/drawingml/2006/main"/>
    <a:p xmlns:a="http://schemas.openxmlformats.org/drawingml/2006/main">
      <a:pPr>
        <a:defRPr sz="900" b="0">
          <a:solidFill>
            <a:srgbClr val="9FB3C2"/>
          </a:solidFill>
        </a:defRPr>
      </a:pPr>
      <a:endParaRPr lang="en-US"/>
    </a:p>
  </c:txPr>
</c:chartSpace>
</file>

<file path=xl/drawings/charts/chart3.xml><?xml version="1.0" encoding="utf-8"?>
<c:chartSpace xmlns:c="http://schemas.openxmlformats.org/drawingml/2006/chart">
  <c:lang val="en-US"/>
  <c:roundedCorners val="0"/>
  <c:chart>
    <c:autoTitleDeleted val="1"/>
    <c:plotArea>
      <c:barChart>
        <c:barDir val="col"/>
        <c:varyColors val="0"/>
        <c:ser>
          <c:idx val="0"/>
          <c:order val="0"/>
          <c:tx>
            <c:strRef>
              <c:f>Lang!$B$66</c:f>
              <c:strCache>
                <c:ptCount val="1"/>
                <c:pt idx="0">
                  <c:v>Delayed count</c:v>
                </c:pt>
              </c:strCache>
            </c:strRef>
          </c:tx>
          <c:spPr>
            <a:solidFill xmlns:a="http://schemas.openxmlformats.org/drawingml/2006/main">
              <a:srgbClr val="FFAD6A"/>
            </a:solidFill>
          </c:spPr>
          <c:dLbls>
            <c:spPr>
              <a:noFill xmlns:a="http://schemas.openxmlformats.org/drawingml/2006/main"/>
              <a:ln xmlns:a="http://schemas.openxmlformats.org/drawingml/2006/main">
                <a:noFill/>
              </a:ln>
            </c:spPr>
            <c:txPr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900" b="1">
                    <a:solidFill>
                      <a:srgbClr val="E6F0F5"/>
                    </a:solidFill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'Analysis'!$R$15:$R$19</c:f>
              <c:strCache>
                <c:ptCount val="0"/>
              </c:strCache>
            </c:strRef>
          </c:cat>
          <c:val>
            <c:numRef>
              <c:f>'Analysis'!$S$15:$S$19</c:f>
              <c:numCache>
                <c:formatCode>General</c:formatCode>
                <c:ptCount val="0"/>
              </c:numCache>
            </c:numRef>
          </c:val>
        </c:ser>
        <c:gapWidth val="55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numFmt formatCode="General"/>
        <c:majorTickMark val="none"/>
        <c:minorTickMark val="none"/>
        <c:tickLblPos val="nextTo"/>
        <c:spPr>
          <a:ln xmlns:a="http://schemas.openxmlformats.org/drawingml/2006/main" w="9525">
            <a:solidFill>
              <a:srgbClr val="35506A"/>
            </a:solidFill>
          </a:ln>
        </c:sp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6350">
              <a:solidFill>
                <a:srgbClr val="223A4D"/>
              </a:solidFill>
            </a:ln>
          </c:spPr>
        </c:majorGridlines>
        <c:numFmt formatCode="General"/>
        <c:majorTickMark val="none"/>
        <c:minorTickMark val="none"/>
        <c:spPr>
          <a:ln xmlns:a="http://schemas.openxmlformats.org/drawingml/2006/main">
            <a:noFill/>
          </a:ln>
        </c:spPr>
        <c:crossAx val="48650112"/>
        <c:crossBetween val="between"/>
      </c:valAx>
    </c:plotArea>
    <c:plotVisOnly val="1"/>
  </c:chart>
  <c:spPr>
    <a:solidFill xmlns:a="http://schemas.openxmlformats.org/drawingml/2006/main">
      <a:srgbClr val="0F2232"/>
    </a:solidFill>
    <a:ln xmlns:a="http://schemas.openxmlformats.org/drawingml/2006/main">
      <a:noFill/>
    </a:ln>
  </c:spPr>
  <c:txPr>
    <a:bodyPr xmlns:a="http://schemas.openxmlformats.org/drawingml/2006/main"/>
    <a:lstStyle xmlns:a="http://schemas.openxmlformats.org/drawingml/2006/main"/>
    <a:p xmlns:a="http://schemas.openxmlformats.org/drawingml/2006/main">
      <a:pPr>
        <a:defRPr sz="900" b="0">
          <a:solidFill>
            <a:srgbClr val="9FB3C2"/>
          </a:solidFill>
        </a:defRPr>
      </a:pPr>
      <a:endParaRPr lang="en-US"/>
    </a:p>
  </c:txPr>
</c:chartSpace>
</file>

<file path=xl/drawings/charts/chart4.xml><?xml version="1.0" encoding="utf-8"?>
<c:chartSpace xmlns:c="http://schemas.openxmlformats.org/drawingml/2006/chart">
  <c:lang val="en-US"/>
  <c:roundedCorners val="0"/>
  <c:chart>
    <c:autoTitleDeleted val="1"/>
    <c:plotArea>
      <c:doughnutChart>
        <c:varyColors val="1"/>
        <c:ser>
          <c:idx val="0"/>
          <c:order val="0"/>
          <c:tx>
            <c:strRef>
              <c:f>Lang!$B$20</c:f>
              <c:strCache>
                <c:ptCount val="1"/>
                <c:pt idx="0">
                  <c:v>Order status split</c:v>
                </c:pt>
              </c:strCache>
            </c:strRef>
          </c:tx>
          <c:dPt>
            <c:idx val="0"/>
            <c:bubble3D val="0"/>
            <c:spPr>
              <a:solidFill xmlns:a="http://schemas.openxmlformats.org/drawingml/2006/main">
                <a:srgbClr val="25D6BF"/>
              </a:solidFill>
              <a:ln xmlns:a="http://schemas.openxmlformats.org/drawingml/2006/main" w="19050">
                <a:solidFill>
                  <a:srgbClr val="0F2232"/>
                </a:solidFill>
              </a:ln>
            </c:spPr>
          </c:dPt>
          <c:dPt>
            <c:idx val="1"/>
            <c:bubble3D val="0"/>
            <c:spPr>
              <a:solidFill xmlns:a="http://schemas.openxmlformats.org/drawingml/2006/main">
                <a:srgbClr val="FFAD6A"/>
              </a:solidFill>
              <a:ln xmlns:a="http://schemas.openxmlformats.org/drawingml/2006/main" w="19050">
                <a:solidFill>
                  <a:srgbClr val="0F2232"/>
                </a:solidFill>
              </a:ln>
            </c:spPr>
          </c:dPt>
          <c:dLbls>
            <c:spPr>
              <a:noFill xmlns:a="http://schemas.openxmlformats.org/drawingml/2006/main"/>
              <a:ln xmlns:a="http://schemas.openxmlformats.org/drawingml/2006/main">
                <a:noFill/>
              </a:ln>
            </c:spPr>
            <c:txPr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 sz="900" b="1">
                    <a:solidFill>
                      <a:srgbClr val="0B1A26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</c:dLbls>
          <c:cat>
            <c:strRef>
              <c:f>'Analysis'!$S$7:$S$8</c:f>
              <c:strCache>
                <c:ptCount val="0"/>
              </c:strCache>
            </c:strRef>
          </c:cat>
          <c:val>
            <c:numRef>
              <c:f>'Analysis'!$T$7:$T$8</c:f>
              <c:numCache>
                <c:formatCode>General</c:formatCode>
                <c:ptCount val="0"/>
              </c:numCache>
            </c:numRef>
          </c:val>
        </c:ser>
        <c:firstSliceAng val="0"/>
        <c:holeSize val="62"/>
      </c:doughnutChart>
    </c:plotArea>
    <c:legend>
      <c:legendPos val="b"/>
      <c:overlay val="0"/>
      <c:txPr>
        <a:bodyPr xmlns:a="http://schemas.openxmlformats.org/drawingml/2006/main"/>
        <a:lstStyle xmlns:a="http://schemas.openxmlformats.org/drawingml/2006/main"/>
        <a:p xmlns:a="http://schemas.openxmlformats.org/drawingml/2006/main">
          <a:pPr>
            <a:defRPr sz="1000" b="0">
              <a:solidFill>
                <a:srgbClr val="C9D6DF"/>
              </a:solidFill>
            </a:defRPr>
          </a:pPr>
          <a:endParaRPr lang="en-US"/>
        </a:p>
      </c:txPr>
    </c:legend>
    <c:plotVisOnly val="1"/>
  </c:chart>
  <c:spPr>
    <a:solidFill xmlns:a="http://schemas.openxmlformats.org/drawingml/2006/main">
      <a:srgbClr val="0F2232"/>
    </a:solidFill>
    <a:ln xmlns:a="http://schemas.openxmlformats.org/drawingml/2006/main">
      <a:noFill/>
    </a:ln>
  </c:spPr>
  <c:txPr>
    <a:bodyPr xmlns:a="http://schemas.openxmlformats.org/drawingml/2006/main"/>
    <a:lstStyle xmlns:a="http://schemas.openxmlformats.org/drawingml/2006/main"/>
    <a:p xmlns:a="http://schemas.openxmlformats.org/drawingml/2006/main">
      <a:pPr>
        <a:defRPr sz="900" b="0">
          <a:solidFill>
            <a:srgbClr val="9FB3C2"/>
          </a:solidFill>
        </a:defRPr>
      </a:pPr>
      <a:endParaRPr lang="en-US"/>
    </a:p>
  </c:tx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18</xdr:row>
      <xdr:rowOff>0</xdr:rowOff>
    </xdr:from>
    <xdr:to>
      <xdr:col>9</xdr:col>
      <xdr:colOff>0</xdr:colOff>
      <xdr:row>40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981e67183fc4921"/>
        </a:graphicData>
      </a:graphic>
    </xdr:graphicFrame>
    <xdr:clientData/>
  </xdr:twoCellAnchor>
  <xdr:twoCellAnchor>
    <xdr:from>
      <xdr:col>9</xdr:col>
      <xdr:colOff>0</xdr:colOff>
      <xdr:row>18</xdr:row>
      <xdr:rowOff>0</xdr:rowOff>
    </xdr:from>
    <xdr:to>
      <xdr:col>16</xdr:col>
      <xdr:colOff>0</xdr:colOff>
      <xdr:row>40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a039a5b0624473d"/>
        </a:graphicData>
      </a:graphic>
    </xdr:graphicFrame>
    <xdr:clientData/>
  </xdr:twoCellAnchor>
  <xdr:twoCellAnchor>
    <xdr:from>
      <xdr:col>0</xdr:col>
      <xdr:colOff>0</xdr:colOff>
      <xdr:row>41</xdr:row>
      <xdr:rowOff>0</xdr:rowOff>
    </xdr:from>
    <xdr:to>
      <xdr:col>9</xdr:col>
      <xdr:colOff>0</xdr:colOff>
      <xdr:row>64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4097f8cc2d44a2a"/>
        </a:graphicData>
      </a:graphic>
    </xdr:graphicFrame>
    <xdr:clientData/>
  </xdr:twoCellAnchor>
  <xdr:twoCellAnchor>
    <xdr:from>
      <xdr:col>9</xdr:col>
      <xdr:colOff>0</xdr:colOff>
      <xdr:row>41</xdr:row>
      <xdr:rowOff>0</xdr:rowOff>
    </xdr:from>
    <xdr:to>
      <xdr:col>16</xdr:col>
      <xdr:colOff>0</xdr:colOff>
      <xdr:row>64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d8518fe46d14c6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4c579b4fd5d4e35" /></Relationships>
</file>

<file path=xl/worksheets/sheet1.xml><?xml version="1.0" encoding="utf-8"?>
<x:worksheet xmlns:x="http://schemas.openxmlformats.org/spreadsheetml/2006/main">
  <x:sheetPr>
    <x:pageSetUpPr fitToPage="1"/>
  </x:sheetPr>
  <x:sheetFormatPr defaultRowHeight="15"/>
  <x:cols>
    <x:col min="1" max="1" width="12" hidden="0" customWidth="1"/>
    <x:col min="2" max="2" width="11.5" hidden="0" customWidth="1"/>
    <x:col min="3" max="3" width="11.5" hidden="0" customWidth="1"/>
    <x:col min="4" max="4" width="11.5" hidden="0" customWidth="1"/>
    <x:col min="5" max="5" width="11.5" hidden="0" customWidth="1"/>
    <x:col min="6" max="6" width="11.5" hidden="0" customWidth="1"/>
    <x:col min="7" max="7" width="11.5" hidden="0" customWidth="1"/>
    <x:col min="8" max="8" width="11.5" hidden="0" customWidth="1"/>
    <x:col min="9" max="9" width="11.5" hidden="0" customWidth="1"/>
    <x:col min="10" max="10" width="11.5" hidden="0" customWidth="1"/>
    <x:col min="11" max="11" width="11.5" hidden="0" customWidth="1"/>
    <x:col min="12" max="12" width="11.5" hidden="0" customWidth="1"/>
    <x:col min="13" max="13" width="11.5" hidden="0" customWidth="1"/>
    <x:col min="14" max="14" width="11.5" hidden="0" customWidth="1"/>
    <x:col min="15" max="15" width="11.5" hidden="0" customWidth="1"/>
    <x:col min="16" max="16" width="13" hidden="0" customWidth="1"/>
  </x:cols>
  <x:sheetData>
    <x:row r="1" ht="20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7" customHeight="1">
      <x:c r="A2" s="8" t="str">
        <x:v>KEYONE  /  WAREHOUSE INTELLIGENCE</x:v>
      </x:c>
      <x:c r="B2" s="8"/>
      <x:c r="C2" s="8"/>
      <x:c r="D2" s="8"/>
      <x:c r="E2" s="8"/>
      <x:c r="F2" s="8"/>
      <x:c r="G2" s="8"/>
      <x:c r="H2" s="8"/>
      <x:c r="I2" s="8"/>
      <x:c r="J2" s="8"/>
      <x:c r="K2" s="14" t="str">
        <x:v>K1   ●  ANALYTICS LAB</x:v>
      </x:c>
      <x:c r="L2" s="14"/>
      <x:c r="M2" s="14"/>
      <x:c r="N2" s="14"/>
      <x:c r="O2" s="14"/>
      <x:c r="P2" s="14"/>
    </x:row>
    <x:row r="3" ht="27" customHeight="1">
      <x:c r="A3" s="8"/>
      <x:c r="B3" s="8"/>
      <x:c r="C3" s="8"/>
      <x:c r="D3" s="8"/>
      <x:c r="E3" s="8"/>
      <x:c r="F3" s="8"/>
      <x:c r="G3" s="8"/>
      <x:c r="H3" s="8"/>
      <x:c r="I3" s="8"/>
      <x:c r="J3" s="8"/>
      <x:c r="K3" s="14"/>
      <x:c r="L3" s="14"/>
      <x:c r="M3" s="14"/>
      <x:c r="N3" s="14"/>
      <x:c r="O3" s="14"/>
      <x:c r="P3" s="14"/>
    </x:row>
    <x:row r="4" ht="20" customHeight="1">
      <x:c r="A4" s="20" t="str">
        <x:v>https://keywanfakhri.com    •    KEYONE  BY KEYWAN FAKHRI</x:v>
      </x:c>
      <x:c r="B4" s="20"/>
      <x:c r="C4" s="20"/>
      <x:c r="D4" s="20"/>
      <x:c r="E4" s="20"/>
      <x:c r="F4" s="20"/>
      <x:c r="G4" s="20"/>
      <x:c r="H4" s="20"/>
      <x:c r="I4" s="20"/>
      <x:c r="J4" s="20"/>
      <x:c r="K4" s="20"/>
      <x:c r="L4" s="20"/>
      <x:c r="M4" s="20"/>
      <x:c r="N4" s="20"/>
      <x:c r="O4" s="20"/>
      <x:c r="P4" s="20"/>
    </x:row>
    <x:row r="5" ht="20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</x:row>
    <x:row r="6" ht="26" customHeight="1">
      <x:c r="A6" s="26" t="str">
        <x:f>Lang!$B$7</x:f>
        <x:v>Warehouse Intelligence</x:v>
      </x:c>
      <x:c r="B6" s="26"/>
      <x:c r="C6" s="26"/>
      <x:c r="D6" s="26"/>
      <x:c r="E6" s="26"/>
      <x:c r="F6" s="26"/>
      <x:c r="G6" s="26"/>
      <x:c r="H6" s="26"/>
      <x:c r="I6" s="26"/>
      <x:c r="J6" s="26"/>
      <x:c r="K6" s="26"/>
      <x:c r="L6" s="26"/>
      <x:c r="M6" s="26"/>
      <x:c r="N6" s="26"/>
      <x:c r="O6" s="26"/>
      <x:c r="P6" s="26"/>
    </x:row>
    <x:row r="7" ht="26" customHeight="1">
      <x:c r="A7" s="26"/>
      <x:c r="B7" s="26"/>
      <x:c r="C7" s="26"/>
      <x:c r="D7" s="26"/>
      <x:c r="E7" s="26"/>
      <x:c r="F7" s="26"/>
      <x:c r="G7" s="26"/>
      <x:c r="H7" s="26"/>
      <x:c r="I7" s="26"/>
      <x:c r="J7" s="26"/>
      <x:c r="K7" s="26"/>
      <x:c r="L7" s="26"/>
      <x:c r="M7" s="26"/>
      <x:c r="N7" s="26"/>
      <x:c r="O7" s="26"/>
      <x:c r="P7" s="26"/>
    </x:row>
    <x:row r="8" ht="20" customHeight="1">
      <x:c r="A8" s="32" t="str">
        <x:f>Lang!$B$8</x:f>
        <x:v>OPERATIONS PERFORMANCE · EXECUTIVE DASHBOARD</x:v>
      </x:c>
      <x:c r="B8" s="32"/>
      <x:c r="C8" s="32"/>
      <x:c r="D8" s="32"/>
      <x:c r="E8" s="32"/>
      <x:c r="F8" s="32"/>
      <x:c r="G8" s="32"/>
      <x:c r="H8" s="32"/>
      <x:c r="I8" s="32"/>
      <x:c r="J8" s="32"/>
      <x:c r="K8" s="32"/>
      <x:c r="L8" s="32"/>
      <x:c r="M8" s="32"/>
      <x:c r="N8" s="32"/>
      <x:c r="O8" s="32"/>
      <x:c r="P8" s="32"/>
    </x:row>
    <x:row r="9" ht="20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</x:row>
    <x:row r="10" ht="21" customHeight="1">
      <x:c r="A10" s="40" t="str">
        <x:f>Lang!$B$9</x:f>
        <x:v>Total orders</x:v>
      </x:c>
      <x:c r="B10" s="40"/>
      <x:c r="C10" s="40"/>
      <x:c r="D10" s="40"/>
      <x:c r="E10" s="40" t="str">
        <x:f>Lang!$B$10</x:f>
        <x:v>On-time delivery</x:v>
      </x:c>
      <x:c r="F10" s="40"/>
      <x:c r="G10" s="40"/>
      <x:c r="H10" s="40"/>
      <x:c r="I10" s="40" t="str">
        <x:f>Lang!$B$11</x:f>
        <x:v>Picking accuracy</x:v>
      </x:c>
      <x:c r="J10" s="40"/>
      <x:c r="K10" s="40"/>
      <x:c r="L10" s="40"/>
      <x:c r="M10" s="40" t="str">
        <x:f>Lang!$B$12</x:f>
        <x:v>Delayed orders</x:v>
      </x:c>
      <x:c r="N10" s="40"/>
      <x:c r="O10" s="40"/>
      <x:c r="P10" s="40"/>
    </x:row>
    <x:row r="11" ht="21" customHeight="1">
      <x:c r="A11" s="40"/>
      <x:c r="B11" s="40"/>
      <x:c r="C11" s="40"/>
      <x:c r="D11" s="40"/>
      <x:c r="E11" s="40"/>
      <x:c r="F11" s="40"/>
      <x:c r="G11" s="40"/>
      <x:c r="H11" s="40"/>
      <x:c r="I11" s="40"/>
      <x:c r="J11" s="40"/>
      <x:c r="K11" s="40"/>
      <x:c r="L11" s="40"/>
      <x:c r="M11" s="40"/>
      <x:c r="N11" s="40"/>
      <x:c r="O11" s="40"/>
      <x:c r="P11" s="40"/>
    </x:row>
    <x:row r="12" ht="21" customHeight="1">
      <x:c r="A12" s="172" t="n">
        <x:f>SUM(Analysis!B7:B18)</x:f>
        <x:v>410</x:v>
      </x:c>
      <x:c r="B12" s="46"/>
      <x:c r="C12" s="46"/>
      <x:c r="D12" s="46"/>
      <x:c r="E12" s="174" t="n">
        <x:f>IFERROR(SUM(Analysis!B7:B18)-SUM(Analysis!E7:E18),0)/MAX(1,SUM(Analysis!B7:B18))</x:f>
        <x:v>0.9048780487804878</x:v>
      </x:c>
      <x:c r="F12" s="46"/>
      <x:c r="G12" s="46"/>
      <x:c r="H12" s="46"/>
      <x:c r="I12" s="174" t="n">
        <x:f>IFERROR(SUMIFS(Orders!$I$7:$I$2006,Orders!$R$7:$R$2006,Settings!$D$7)/SUMIFS(Orders!$H$7:$H$2006,Orders!$R$7:$R$2006,Settings!$D$7),0)</x:f>
        <x:v>0.980680948737567</x:v>
      </x:c>
      <x:c r="J12" s="46"/>
      <x:c r="K12" s="46"/>
      <x:c r="L12" s="46"/>
      <x:c r="M12" s="176" t="n">
        <x:f>SUM(Analysis!E7:E18)</x:f>
        <x:v>39</x:v>
      </x:c>
      <x:c r="N12" s="58"/>
      <x:c r="O12" s="58"/>
      <x:c r="P12" s="58"/>
    </x:row>
    <x:row r="13" ht="21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58"/>
      <x:c r="N13" s="58"/>
      <x:c r="O13" s="58"/>
      <x:c r="P13" s="58"/>
    </x:row>
    <x:row r="14" ht="21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58"/>
      <x:c r="N14" s="58"/>
      <x:c r="O14" s="58"/>
      <x:c r="P14" s="58"/>
    </x:row>
    <x:row r="15" ht="21" customHeight="1">
      <x:c r="A15" s="52" t="str">
        <x:f>Lang!$B$13</x:f>
        <x:v>ORDERS IN REPORT YEAR</x:v>
      </x:c>
      <x:c r="B15" s="52"/>
      <x:c r="C15" s="52"/>
      <x:c r="D15" s="52"/>
      <x:c r="E15" s="52" t="str">
        <x:f>Lang!$B$14</x:f>
        <x:v>PUNCTUALITY RATE</x:v>
      </x:c>
      <x:c r="F15" s="52"/>
      <x:c r="G15" s="52"/>
      <x:c r="H15" s="52"/>
      <x:c r="I15" s="52" t="str">
        <x:f>Lang!$B$15</x:f>
        <x:v>CORRECT ITEMS / TOTAL</x:v>
      </x:c>
      <x:c r="J15" s="52"/>
      <x:c r="K15" s="52"/>
      <x:c r="L15" s="52"/>
      <x:c r="M15" s="64" t="str">
        <x:f>Lang!$B$16</x:f>
        <x:v>LATE DELIVERIES</x:v>
      </x:c>
      <x:c r="N15" s="64"/>
      <x:c r="O15" s="64"/>
      <x:c r="P15" s="64"/>
    </x:row>
    <x:row r="16" ht="20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  <x:c r="M16" s="3"/>
      <x:c r="N16" s="3"/>
      <x:c r="O16" s="3"/>
      <x:c r="P16" s="3"/>
    </x:row>
    <x:row r="17" ht="13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  <x:c r="N17" s="3"/>
      <x:c r="O17" s="3"/>
      <x:c r="P17" s="3"/>
    </x:row>
    <x:row r="18" ht="20" customHeight="1">
      <x:c r="A18" s="70" t="str">
        <x:f>Lang!$B$17</x:f>
        <x:v>Monthly order volume</x:v>
      </x:c>
      <x:c r="B18" s="70"/>
      <x:c r="C18" s="70"/>
      <x:c r="D18" s="70"/>
      <x:c r="E18" s="70"/>
      <x:c r="F18" s="70"/>
      <x:c r="G18" s="70"/>
      <x:c r="H18" s="70"/>
      <x:c r="I18" s="70"/>
      <x:c r="J18" s="70" t="str">
        <x:f>Lang!$B$18</x:f>
        <x:v>Delivery reliability · %</x:v>
      </x:c>
      <x:c r="K18" s="70"/>
      <x:c r="L18" s="70"/>
      <x:c r="M18" s="70"/>
      <x:c r="N18" s="70"/>
      <x:c r="O18" s="70"/>
      <x:c r="P18" s="70"/>
    </x:row>
    <x:row r="19" ht="20" customHeight="1">
      <x:c r="A19" s="36"/>
      <x:c r="B19" s="36"/>
      <x:c r="C19" s="36"/>
      <x:c r="D19" s="36"/>
      <x:c r="E19" s="36"/>
      <x:c r="F19" s="36"/>
      <x:c r="G19" s="36"/>
      <x:c r="H19" s="36"/>
      <x:c r="I19" s="36"/>
      <x:c r="J19" s="36"/>
      <x:c r="K19" s="36"/>
      <x:c r="L19" s="36"/>
      <x:c r="M19" s="36"/>
      <x:c r="N19" s="36"/>
      <x:c r="O19" s="36"/>
      <x:c r="P19" s="36"/>
    </x:row>
    <x:row r="20" ht="20" customHeight="1">
      <x:c r="A20" s="36"/>
      <x:c r="B20" s="36"/>
      <x:c r="C20" s="36"/>
      <x:c r="D20" s="36"/>
      <x:c r="E20" s="36"/>
      <x:c r="F20" s="36"/>
      <x:c r="G20" s="36"/>
      <x:c r="H20" s="36"/>
      <x:c r="I20" s="36"/>
      <x:c r="J20" s="36"/>
      <x:c r="K20" s="36"/>
      <x:c r="L20" s="36"/>
      <x:c r="M20" s="36"/>
      <x:c r="N20" s="36"/>
      <x:c r="O20" s="36"/>
      <x:c r="P20" s="36"/>
    </x:row>
    <x:row r="21" ht="20" customHeight="1">
      <x:c r="A21" s="36"/>
      <x:c r="B21" s="36"/>
      <x:c r="C21" s="36"/>
      <x:c r="D21" s="36"/>
      <x:c r="E21" s="36"/>
      <x:c r="F21" s="36"/>
      <x:c r="G21" s="36"/>
      <x:c r="H21" s="36"/>
      <x:c r="I21" s="36"/>
      <x:c r="J21" s="36"/>
      <x:c r="K21" s="36"/>
      <x:c r="L21" s="36"/>
      <x:c r="M21" s="36"/>
      <x:c r="N21" s="36"/>
      <x:c r="O21" s="36"/>
      <x:c r="P21" s="36"/>
    </x:row>
    <x:row r="22" ht="20" customHeight="1">
      <x:c r="A22" s="36"/>
      <x:c r="B22" s="36"/>
      <x:c r="C22" s="36"/>
      <x:c r="D22" s="36"/>
      <x:c r="E22" s="36"/>
      <x:c r="F22" s="36"/>
      <x:c r="G22" s="36"/>
      <x:c r="H22" s="36"/>
      <x:c r="I22" s="36"/>
      <x:c r="J22" s="36"/>
      <x:c r="K22" s="36"/>
      <x:c r="L22" s="36"/>
      <x:c r="M22" s="36"/>
      <x:c r="N22" s="36"/>
      <x:c r="O22" s="36"/>
      <x:c r="P22" s="36"/>
    </x:row>
    <x:row r="23" ht="20" customHeight="1">
      <x:c r="A23" s="36"/>
      <x:c r="B23" s="36"/>
      <x:c r="C23" s="36"/>
      <x:c r="D23" s="36"/>
      <x:c r="E23" s="36"/>
      <x:c r="F23" s="36"/>
      <x:c r="G23" s="36"/>
      <x:c r="H23" s="36"/>
      <x:c r="I23" s="36"/>
      <x:c r="J23" s="36"/>
      <x:c r="K23" s="36"/>
      <x:c r="L23" s="36"/>
      <x:c r="M23" s="36"/>
      <x:c r="N23" s="36"/>
      <x:c r="O23" s="36"/>
      <x:c r="P23" s="36"/>
    </x:row>
    <x:row r="24" ht="20" customHeight="1">
      <x:c r="A24" s="36"/>
      <x:c r="B24" s="36"/>
      <x:c r="C24" s="36"/>
      <x:c r="D24" s="36"/>
      <x:c r="E24" s="36"/>
      <x:c r="F24" s="36"/>
      <x:c r="G24" s="36"/>
      <x:c r="H24" s="36"/>
      <x:c r="I24" s="36"/>
      <x:c r="J24" s="36"/>
      <x:c r="K24" s="36"/>
      <x:c r="L24" s="36"/>
      <x:c r="M24" s="36"/>
      <x:c r="N24" s="36"/>
      <x:c r="O24" s="36"/>
      <x:c r="P24" s="36"/>
    </x:row>
    <x:row r="25" ht="20" customHeight="1">
      <x:c r="A25" s="36"/>
      <x:c r="B25" s="36"/>
      <x:c r="C25" s="36"/>
      <x:c r="D25" s="36"/>
      <x:c r="E25" s="36"/>
      <x:c r="F25" s="36"/>
      <x:c r="G25" s="36"/>
      <x:c r="H25" s="36"/>
      <x:c r="I25" s="36"/>
      <x:c r="J25" s="36"/>
      <x:c r="K25" s="36"/>
      <x:c r="L25" s="36"/>
      <x:c r="M25" s="36"/>
      <x:c r="N25" s="36"/>
      <x:c r="O25" s="36"/>
      <x:c r="P25" s="36"/>
    </x:row>
    <x:row r="26" ht="20" customHeight="1">
      <x:c r="A26" s="36"/>
      <x:c r="B26" s="36"/>
      <x:c r="C26" s="36"/>
      <x:c r="D26" s="36"/>
      <x:c r="E26" s="36"/>
      <x:c r="F26" s="36"/>
      <x:c r="G26" s="36"/>
      <x:c r="H26" s="36"/>
      <x:c r="I26" s="36"/>
      <x:c r="J26" s="36"/>
      <x:c r="K26" s="36"/>
      <x:c r="L26" s="36"/>
      <x:c r="M26" s="36"/>
      <x:c r="N26" s="36"/>
      <x:c r="O26" s="36"/>
      <x:c r="P26" s="36"/>
    </x:row>
    <x:row r="27" ht="20" customHeight="1">
      <x:c r="A27" s="36"/>
      <x:c r="B27" s="36"/>
      <x:c r="C27" s="36"/>
      <x:c r="D27" s="36"/>
      <x:c r="E27" s="36"/>
      <x:c r="F27" s="36"/>
      <x:c r="G27" s="36"/>
      <x:c r="H27" s="36"/>
      <x:c r="I27" s="36"/>
      <x:c r="J27" s="36"/>
      <x:c r="K27" s="36"/>
      <x:c r="L27" s="36"/>
      <x:c r="M27" s="36"/>
      <x:c r="N27" s="36"/>
      <x:c r="O27" s="36"/>
      <x:c r="P27" s="36"/>
    </x:row>
    <x:row r="28" ht="20" customHeight="1">
      <x:c r="A28" s="36"/>
      <x:c r="B28" s="36"/>
      <x:c r="C28" s="36"/>
      <x:c r="D28" s="36"/>
      <x:c r="E28" s="36"/>
      <x:c r="F28" s="36"/>
      <x:c r="G28" s="36"/>
      <x:c r="H28" s="36"/>
      <x:c r="I28" s="36"/>
      <x:c r="J28" s="36"/>
      <x:c r="K28" s="36"/>
      <x:c r="L28" s="36"/>
      <x:c r="M28" s="36"/>
      <x:c r="N28" s="36"/>
      <x:c r="O28" s="36"/>
      <x:c r="P28" s="36"/>
    </x:row>
    <x:row r="29" ht="20" customHeight="1">
      <x:c r="A29" s="36"/>
      <x:c r="B29" s="36"/>
      <x:c r="C29" s="36"/>
      <x:c r="D29" s="36"/>
      <x:c r="E29" s="36"/>
      <x:c r="F29" s="36"/>
      <x:c r="G29" s="36"/>
      <x:c r="H29" s="36"/>
      <x:c r="I29" s="36"/>
      <x:c r="J29" s="36"/>
      <x:c r="K29" s="36"/>
      <x:c r="L29" s="36"/>
      <x:c r="M29" s="36"/>
      <x:c r="N29" s="36"/>
      <x:c r="O29" s="36"/>
      <x:c r="P29" s="36"/>
    </x:row>
    <x:row r="30" ht="20" customHeight="1">
      <x:c r="A30" s="36"/>
      <x:c r="B30" s="36"/>
      <x:c r="C30" s="36"/>
      <x:c r="D30" s="36"/>
      <x:c r="E30" s="36"/>
      <x:c r="F30" s="36"/>
      <x:c r="G30" s="36"/>
      <x:c r="H30" s="36"/>
      <x:c r="I30" s="36"/>
      <x:c r="J30" s="36"/>
      <x:c r="K30" s="36"/>
      <x:c r="L30" s="36"/>
      <x:c r="M30" s="36"/>
      <x:c r="N30" s="36"/>
      <x:c r="O30" s="36"/>
      <x:c r="P30" s="36"/>
    </x:row>
    <x:row r="31" ht="20" customHeight="1">
      <x:c r="A31" s="36"/>
      <x:c r="B31" s="36"/>
      <x:c r="C31" s="36"/>
      <x:c r="D31" s="36"/>
      <x:c r="E31" s="36"/>
      <x:c r="F31" s="36"/>
      <x:c r="G31" s="36"/>
      <x:c r="H31" s="36"/>
      <x:c r="I31" s="36"/>
      <x:c r="J31" s="36"/>
      <x:c r="K31" s="36"/>
      <x:c r="L31" s="36"/>
      <x:c r="M31" s="36"/>
      <x:c r="N31" s="36"/>
      <x:c r="O31" s="36"/>
      <x:c r="P31" s="36"/>
    </x:row>
    <x:row r="32" ht="20" customHeight="1">
      <x:c r="A32" s="36"/>
      <x:c r="B32" s="36"/>
      <x:c r="C32" s="36"/>
      <x:c r="D32" s="36"/>
      <x:c r="E32" s="36"/>
      <x:c r="F32" s="36"/>
      <x:c r="G32" s="36"/>
      <x:c r="H32" s="36"/>
      <x:c r="I32" s="36"/>
      <x:c r="J32" s="36"/>
      <x:c r="K32" s="36"/>
      <x:c r="L32" s="36"/>
      <x:c r="M32" s="36"/>
      <x:c r="N32" s="36"/>
      <x:c r="O32" s="36"/>
      <x:c r="P32" s="36"/>
    </x:row>
    <x:row r="33" ht="20" customHeight="1">
      <x:c r="A33" s="36"/>
      <x:c r="B33" s="36"/>
      <x:c r="C33" s="36"/>
      <x:c r="D33" s="36"/>
      <x:c r="E33" s="36"/>
      <x:c r="F33" s="36"/>
      <x:c r="G33" s="36"/>
      <x:c r="H33" s="36"/>
      <x:c r="I33" s="36"/>
      <x:c r="J33" s="36"/>
      <x:c r="K33" s="36"/>
      <x:c r="L33" s="36"/>
      <x:c r="M33" s="36"/>
      <x:c r="N33" s="36"/>
      <x:c r="O33" s="36"/>
      <x:c r="P33" s="36"/>
    </x:row>
    <x:row r="34" ht="20" customHeight="1">
      <x:c r="A34" s="36"/>
      <x:c r="B34" s="36"/>
      <x:c r="C34" s="36"/>
      <x:c r="D34" s="36"/>
      <x:c r="E34" s="36"/>
      <x:c r="F34" s="36"/>
      <x:c r="G34" s="36"/>
      <x:c r="H34" s="36"/>
      <x:c r="I34" s="36"/>
      <x:c r="J34" s="36"/>
      <x:c r="K34" s="36"/>
      <x:c r="L34" s="36"/>
      <x:c r="M34" s="36"/>
      <x:c r="N34" s="36"/>
      <x:c r="O34" s="36"/>
      <x:c r="P34" s="36"/>
    </x:row>
    <x:row r="35" ht="20" customHeight="1">
      <x:c r="A35" s="36"/>
      <x:c r="B35" s="36"/>
      <x:c r="C35" s="36"/>
      <x:c r="D35" s="36"/>
      <x:c r="E35" s="36"/>
      <x:c r="F35" s="36"/>
      <x:c r="G35" s="36"/>
      <x:c r="H35" s="36"/>
      <x:c r="I35" s="36"/>
      <x:c r="J35" s="36"/>
      <x:c r="K35" s="36"/>
      <x:c r="L35" s="36"/>
      <x:c r="M35" s="36"/>
      <x:c r="N35" s="36"/>
      <x:c r="O35" s="36"/>
      <x:c r="P35" s="36"/>
    </x:row>
    <x:row r="36" ht="20" customHeight="1">
      <x:c r="A36" s="36"/>
      <x:c r="B36" s="36"/>
      <x:c r="C36" s="36"/>
      <x:c r="D36" s="36"/>
      <x:c r="E36" s="36"/>
      <x:c r="F36" s="36"/>
      <x:c r="G36" s="36"/>
      <x:c r="H36" s="36"/>
      <x:c r="I36" s="36"/>
      <x:c r="J36" s="36"/>
      <x:c r="K36" s="36"/>
      <x:c r="L36" s="36"/>
      <x:c r="M36" s="36"/>
      <x:c r="N36" s="36"/>
      <x:c r="O36" s="36"/>
      <x:c r="P36" s="36"/>
    </x:row>
    <x:row r="37" ht="20" customHeight="1">
      <x:c r="A37" s="36"/>
      <x:c r="B37" s="36"/>
      <x:c r="C37" s="36"/>
      <x:c r="D37" s="36"/>
      <x:c r="E37" s="36"/>
      <x:c r="F37" s="36"/>
      <x:c r="G37" s="36"/>
      <x:c r="H37" s="36"/>
      <x:c r="I37" s="36"/>
      <x:c r="J37" s="36"/>
      <x:c r="K37" s="36"/>
      <x:c r="L37" s="36"/>
      <x:c r="M37" s="36"/>
      <x:c r="N37" s="36"/>
      <x:c r="O37" s="36"/>
      <x:c r="P37" s="36"/>
    </x:row>
    <x:row r="38" ht="20" customHeight="1">
      <x:c r="A38" s="36"/>
      <x:c r="B38" s="36"/>
      <x:c r="C38" s="36"/>
      <x:c r="D38" s="36"/>
      <x:c r="E38" s="36"/>
      <x:c r="F38" s="36"/>
      <x:c r="G38" s="36"/>
      <x:c r="H38" s="36"/>
      <x:c r="I38" s="36"/>
      <x:c r="J38" s="36"/>
      <x:c r="K38" s="36"/>
      <x:c r="L38" s="36"/>
      <x:c r="M38" s="36"/>
      <x:c r="N38" s="36"/>
      <x:c r="O38" s="36"/>
      <x:c r="P38" s="36"/>
    </x:row>
    <x:row r="39" ht="20" customHeight="1">
      <x:c r="A39" s="36"/>
      <x:c r="B39" s="36"/>
      <x:c r="C39" s="36"/>
      <x:c r="D39" s="36"/>
      <x:c r="E39" s="36"/>
      <x:c r="F39" s="36"/>
      <x:c r="G39" s="36"/>
      <x:c r="H39" s="36"/>
      <x:c r="I39" s="36"/>
      <x:c r="J39" s="36"/>
      <x:c r="K39" s="36"/>
      <x:c r="L39" s="36"/>
      <x:c r="M39" s="36"/>
      <x:c r="N39" s="36"/>
      <x:c r="O39" s="36"/>
      <x:c r="P39" s="36"/>
    </x:row>
    <x:row r="40" ht="20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  <x:c r="N40" s="3"/>
      <x:c r="O40" s="3"/>
      <x:c r="P40" s="3"/>
    </x:row>
    <x:row r="41" ht="20" customHeight="1">
      <x:c r="A41" s="70" t="str">
        <x:f>Lang!$B$19</x:f>
        <x:v>Delay root causes · Pareto</x:v>
      </x:c>
      <x:c r="B41" s="70"/>
      <x:c r="C41" s="70"/>
      <x:c r="D41" s="70"/>
      <x:c r="E41" s="70"/>
      <x:c r="F41" s="70"/>
      <x:c r="G41" s="70"/>
      <x:c r="H41" s="70"/>
      <x:c r="I41" s="70"/>
      <x:c r="J41" s="70" t="str">
        <x:f>Lang!$B$20</x:f>
        <x:v>Order status split</x:v>
      </x:c>
      <x:c r="K41" s="70"/>
      <x:c r="L41" s="70"/>
      <x:c r="M41" s="70"/>
      <x:c r="N41" s="70"/>
      <x:c r="O41" s="70"/>
      <x:c r="P41" s="70"/>
    </x:row>
    <x:row r="42" ht="20" customHeight="1">
      <x:c r="A42" s="36"/>
      <x:c r="B42" s="36"/>
      <x:c r="C42" s="36"/>
      <x:c r="D42" s="36"/>
      <x:c r="E42" s="36"/>
      <x:c r="F42" s="36"/>
      <x:c r="G42" s="36"/>
      <x:c r="H42" s="36"/>
      <x:c r="I42" s="36"/>
      <x:c r="J42" s="36"/>
      <x:c r="K42" s="36"/>
      <x:c r="L42" s="36"/>
      <x:c r="M42" s="36"/>
      <x:c r="N42" s="36"/>
      <x:c r="O42" s="36"/>
      <x:c r="P42" s="36"/>
    </x:row>
    <x:row r="43" ht="20" customHeight="1">
      <x:c r="A43" s="36"/>
      <x:c r="B43" s="36"/>
      <x:c r="C43" s="36"/>
      <x:c r="D43" s="36"/>
      <x:c r="E43" s="36"/>
      <x:c r="F43" s="36"/>
      <x:c r="G43" s="36"/>
      <x:c r="H43" s="36"/>
      <x:c r="I43" s="36"/>
      <x:c r="J43" s="36"/>
      <x:c r="K43" s="36"/>
      <x:c r="L43" s="36"/>
      <x:c r="M43" s="36"/>
      <x:c r="N43" s="36"/>
      <x:c r="O43" s="36"/>
      <x:c r="P43" s="36"/>
    </x:row>
    <x:row r="44" ht="20" customHeight="1">
      <x:c r="A44" s="36"/>
      <x:c r="B44" s="36"/>
      <x:c r="C44" s="36"/>
      <x:c r="D44" s="36"/>
      <x:c r="E44" s="36"/>
      <x:c r="F44" s="36"/>
      <x:c r="G44" s="36"/>
      <x:c r="H44" s="36"/>
      <x:c r="I44" s="36"/>
      <x:c r="J44" s="36"/>
      <x:c r="K44" s="36"/>
      <x:c r="L44" s="36"/>
      <x:c r="M44" s="36"/>
      <x:c r="N44" s="36"/>
      <x:c r="O44" s="36"/>
      <x:c r="P44" s="36"/>
    </x:row>
    <x:row r="45" ht="20" customHeight="1">
      <x:c r="A45" s="36"/>
      <x:c r="B45" s="36"/>
      <x:c r="C45" s="36"/>
      <x:c r="D45" s="36"/>
      <x:c r="E45" s="36"/>
      <x:c r="F45" s="36"/>
      <x:c r="G45" s="36"/>
      <x:c r="H45" s="36"/>
      <x:c r="I45" s="36"/>
      <x:c r="J45" s="36"/>
      <x:c r="K45" s="36"/>
      <x:c r="L45" s="36"/>
      <x:c r="M45" s="36"/>
      <x:c r="N45" s="36"/>
      <x:c r="O45" s="36"/>
      <x:c r="P45" s="36"/>
    </x:row>
    <x:row r="46" ht="20" customHeight="1">
      <x:c r="A46" s="36"/>
      <x:c r="B46" s="36"/>
      <x:c r="C46" s="36"/>
      <x:c r="D46" s="36"/>
      <x:c r="E46" s="36"/>
      <x:c r="F46" s="36"/>
      <x:c r="G46" s="36"/>
      <x:c r="H46" s="36"/>
      <x:c r="I46" s="36"/>
      <x:c r="J46" s="36"/>
      <x:c r="K46" s="36"/>
      <x:c r="L46" s="36"/>
      <x:c r="M46" s="36"/>
      <x:c r="N46" s="36"/>
      <x:c r="O46" s="36"/>
      <x:c r="P46" s="36"/>
    </x:row>
    <x:row r="47" ht="20" customHeight="1">
      <x:c r="A47" s="36"/>
      <x:c r="B47" s="36"/>
      <x:c r="C47" s="36"/>
      <x:c r="D47" s="36"/>
      <x:c r="E47" s="36"/>
      <x:c r="F47" s="36"/>
      <x:c r="G47" s="36"/>
      <x:c r="H47" s="36"/>
      <x:c r="I47" s="36"/>
      <x:c r="J47" s="36"/>
      <x:c r="K47" s="36"/>
      <x:c r="L47" s="36"/>
      <x:c r="M47" s="36"/>
      <x:c r="N47" s="36"/>
      <x:c r="O47" s="36"/>
      <x:c r="P47" s="36"/>
    </x:row>
    <x:row r="48" ht="20" customHeight="1">
      <x:c r="A48" s="36"/>
      <x:c r="B48" s="36"/>
      <x:c r="C48" s="36"/>
      <x:c r="D48" s="36"/>
      <x:c r="E48" s="36"/>
      <x:c r="F48" s="36"/>
      <x:c r="G48" s="36"/>
      <x:c r="H48" s="36"/>
      <x:c r="I48" s="36"/>
      <x:c r="J48" s="36"/>
      <x:c r="K48" s="36"/>
      <x:c r="L48" s="36"/>
      <x:c r="M48" s="36"/>
      <x:c r="N48" s="36"/>
      <x:c r="O48" s="36"/>
      <x:c r="P48" s="36"/>
    </x:row>
    <x:row r="49" ht="20" customHeight="1">
      <x:c r="A49" s="36"/>
      <x:c r="B49" s="36"/>
      <x:c r="C49" s="36"/>
      <x:c r="D49" s="36"/>
      <x:c r="E49" s="36"/>
      <x:c r="F49" s="36"/>
      <x:c r="G49" s="36"/>
      <x:c r="H49" s="36"/>
      <x:c r="I49" s="36"/>
      <x:c r="J49" s="36"/>
      <x:c r="K49" s="36"/>
      <x:c r="L49" s="36"/>
      <x:c r="M49" s="36"/>
      <x:c r="N49" s="36"/>
      <x:c r="O49" s="36"/>
      <x:c r="P49" s="36"/>
    </x:row>
    <x:row r="50" ht="20" customHeight="1">
      <x:c r="A50" s="36"/>
      <x:c r="B50" s="36"/>
      <x:c r="C50" s="36"/>
      <x:c r="D50" s="36"/>
      <x:c r="E50" s="36"/>
      <x:c r="F50" s="36"/>
      <x:c r="G50" s="36"/>
      <x:c r="H50" s="36"/>
      <x:c r="I50" s="36"/>
      <x:c r="J50" s="36"/>
      <x:c r="K50" s="36"/>
      <x:c r="L50" s="36"/>
      <x:c r="M50" s="36"/>
      <x:c r="N50" s="36"/>
      <x:c r="O50" s="36"/>
      <x:c r="P50" s="36"/>
    </x:row>
    <x:row r="51" ht="20" customHeight="1">
      <x:c r="A51" s="36"/>
      <x:c r="B51" s="36"/>
      <x:c r="C51" s="36"/>
      <x:c r="D51" s="36"/>
      <x:c r="E51" s="36"/>
      <x:c r="F51" s="36"/>
      <x:c r="G51" s="36"/>
      <x:c r="H51" s="36"/>
      <x:c r="I51" s="36"/>
      <x:c r="J51" s="36"/>
      <x:c r="K51" s="36"/>
      <x:c r="L51" s="36"/>
      <x:c r="M51" s="36"/>
      <x:c r="N51" s="36"/>
      <x:c r="O51" s="36"/>
      <x:c r="P51" s="36"/>
    </x:row>
    <x:row r="52" ht="20" customHeight="1">
      <x:c r="A52" s="36"/>
      <x:c r="B52" s="36"/>
      <x:c r="C52" s="36"/>
      <x:c r="D52" s="36"/>
      <x:c r="E52" s="36"/>
      <x:c r="F52" s="36"/>
      <x:c r="G52" s="36"/>
      <x:c r="H52" s="36"/>
      <x:c r="I52" s="36"/>
      <x:c r="J52" s="36"/>
      <x:c r="K52" s="36"/>
      <x:c r="L52" s="36"/>
      <x:c r="M52" s="36"/>
      <x:c r="N52" s="36"/>
      <x:c r="O52" s="36"/>
      <x:c r="P52" s="36"/>
    </x:row>
    <x:row r="53" ht="20" customHeight="1">
      <x:c r="A53" s="36"/>
      <x:c r="B53" s="36"/>
      <x:c r="C53" s="36"/>
      <x:c r="D53" s="36"/>
      <x:c r="E53" s="36"/>
      <x:c r="F53" s="36"/>
      <x:c r="G53" s="36"/>
      <x:c r="H53" s="36"/>
      <x:c r="I53" s="36"/>
      <x:c r="J53" s="36"/>
      <x:c r="K53" s="36"/>
      <x:c r="L53" s="36"/>
      <x:c r="M53" s="36"/>
      <x:c r="N53" s="36"/>
      <x:c r="O53" s="36"/>
      <x:c r="P53" s="36"/>
    </x:row>
    <x:row r="54" ht="20" customHeight="1">
      <x:c r="A54" s="36"/>
      <x:c r="B54" s="36"/>
      <x:c r="C54" s="36"/>
      <x:c r="D54" s="36"/>
      <x:c r="E54" s="36"/>
      <x:c r="F54" s="36"/>
      <x:c r="G54" s="36"/>
      <x:c r="H54" s="36"/>
      <x:c r="I54" s="36"/>
      <x:c r="J54" s="36"/>
      <x:c r="K54" s="36"/>
      <x:c r="L54" s="36"/>
      <x:c r="M54" s="36"/>
      <x:c r="N54" s="36"/>
      <x:c r="O54" s="36"/>
      <x:c r="P54" s="36"/>
    </x:row>
    <x:row r="55" ht="20" customHeight="1">
      <x:c r="A55" s="36"/>
      <x:c r="B55" s="36"/>
      <x:c r="C55" s="36"/>
      <x:c r="D55" s="36"/>
      <x:c r="E55" s="36"/>
      <x:c r="F55" s="36"/>
      <x:c r="G55" s="36"/>
      <x:c r="H55" s="36"/>
      <x:c r="I55" s="36"/>
      <x:c r="J55" s="36"/>
      <x:c r="K55" s="36"/>
      <x:c r="L55" s="36"/>
      <x:c r="M55" s="36"/>
      <x:c r="N55" s="36"/>
      <x:c r="O55" s="36"/>
      <x:c r="P55" s="36"/>
    </x:row>
    <x:row r="56" ht="20" customHeight="1">
      <x:c r="A56" s="36"/>
      <x:c r="B56" s="36"/>
      <x:c r="C56" s="36"/>
      <x:c r="D56" s="36"/>
      <x:c r="E56" s="36"/>
      <x:c r="F56" s="36"/>
      <x:c r="G56" s="36"/>
      <x:c r="H56" s="36"/>
      <x:c r="I56" s="36"/>
      <x:c r="J56" s="36"/>
      <x:c r="K56" s="36"/>
      <x:c r="L56" s="36"/>
      <x:c r="M56" s="36"/>
      <x:c r="N56" s="36"/>
      <x:c r="O56" s="36"/>
      <x:c r="P56" s="36"/>
    </x:row>
    <x:row r="57" ht="20" customHeight="1">
      <x:c r="A57" s="36"/>
      <x:c r="B57" s="36"/>
      <x:c r="C57" s="36"/>
      <x:c r="D57" s="36"/>
      <x:c r="E57" s="36"/>
      <x:c r="F57" s="36"/>
      <x:c r="G57" s="36"/>
      <x:c r="H57" s="36"/>
      <x:c r="I57" s="36"/>
      <x:c r="J57" s="36"/>
      <x:c r="K57" s="36"/>
      <x:c r="L57" s="36"/>
      <x:c r="M57" s="36"/>
      <x:c r="N57" s="36"/>
      <x:c r="O57" s="36"/>
      <x:c r="P57" s="36"/>
    </x:row>
    <x:row r="58" ht="20" customHeight="1">
      <x:c r="A58" s="36"/>
      <x:c r="B58" s="36"/>
      <x:c r="C58" s="36"/>
      <x:c r="D58" s="36"/>
      <x:c r="E58" s="36"/>
      <x:c r="F58" s="36"/>
      <x:c r="G58" s="36"/>
      <x:c r="H58" s="36"/>
      <x:c r="I58" s="36"/>
      <x:c r="J58" s="36"/>
      <x:c r="K58" s="36"/>
      <x:c r="L58" s="36"/>
      <x:c r="M58" s="36"/>
      <x:c r="N58" s="36"/>
      <x:c r="O58" s="36"/>
      <x:c r="P58" s="36"/>
    </x:row>
    <x:row r="59" ht="20" customHeight="1">
      <x:c r="A59" s="36"/>
      <x:c r="B59" s="36"/>
      <x:c r="C59" s="36"/>
      <x:c r="D59" s="36"/>
      <x:c r="E59" s="36"/>
      <x:c r="F59" s="36"/>
      <x:c r="G59" s="36"/>
      <x:c r="H59" s="36"/>
      <x:c r="I59" s="36"/>
      <x:c r="J59" s="36"/>
      <x:c r="K59" s="36"/>
      <x:c r="L59" s="36"/>
      <x:c r="M59" s="36"/>
      <x:c r="N59" s="36"/>
      <x:c r="O59" s="36"/>
      <x:c r="P59" s="36"/>
    </x:row>
    <x:row r="60" ht="20" customHeight="1">
      <x:c r="A60" s="36"/>
      <x:c r="B60" s="36"/>
      <x:c r="C60" s="36"/>
      <x:c r="D60" s="36"/>
      <x:c r="E60" s="36"/>
      <x:c r="F60" s="36"/>
      <x:c r="G60" s="36"/>
      <x:c r="H60" s="36"/>
      <x:c r="I60" s="36"/>
      <x:c r="J60" s="36"/>
      <x:c r="K60" s="36"/>
      <x:c r="L60" s="36"/>
      <x:c r="M60" s="36"/>
      <x:c r="N60" s="36"/>
      <x:c r="O60" s="36"/>
      <x:c r="P60" s="36"/>
    </x:row>
    <x:row r="61" ht="20" customHeight="1">
      <x:c r="A61" s="36"/>
      <x:c r="B61" s="36"/>
      <x:c r="C61" s="36"/>
      <x:c r="D61" s="36"/>
      <x:c r="E61" s="36"/>
      <x:c r="F61" s="36"/>
      <x:c r="G61" s="36"/>
      <x:c r="H61" s="36"/>
      <x:c r="I61" s="36"/>
      <x:c r="J61" s="36"/>
      <x:c r="K61" s="36"/>
      <x:c r="L61" s="36"/>
      <x:c r="M61" s="36"/>
      <x:c r="N61" s="36"/>
      <x:c r="O61" s="36"/>
      <x:c r="P61" s="36"/>
    </x:row>
    <x:row r="62" ht="20" customHeight="1">
      <x:c r="A62" s="36"/>
      <x:c r="B62" s="36"/>
      <x:c r="C62" s="36"/>
      <x:c r="D62" s="36"/>
      <x:c r="E62" s="36"/>
      <x:c r="F62" s="36"/>
      <x:c r="G62" s="36"/>
      <x:c r="H62" s="36"/>
      <x:c r="I62" s="36"/>
      <x:c r="J62" s="36"/>
      <x:c r="K62" s="36"/>
      <x:c r="L62" s="36"/>
      <x:c r="M62" s="36"/>
      <x:c r="N62" s="36"/>
      <x:c r="O62" s="36"/>
      <x:c r="P62" s="36"/>
    </x:row>
    <x:row r="63" ht="20" customHeight="1">
      <x:c r="A63" s="36"/>
      <x:c r="B63" s="36"/>
      <x:c r="C63" s="36"/>
      <x:c r="D63" s="36"/>
      <x:c r="E63" s="36"/>
      <x:c r="F63" s="36"/>
      <x:c r="G63" s="36"/>
      <x:c r="H63" s="36"/>
      <x:c r="I63" s="36"/>
      <x:c r="J63" s="36"/>
      <x:c r="K63" s="36"/>
      <x:c r="L63" s="36"/>
      <x:c r="M63" s="36"/>
      <x:c r="N63" s="36"/>
      <x:c r="O63" s="36"/>
      <x:c r="P63" s="36"/>
    </x:row>
    <x:row r="64" ht="20" customHeight="1">
      <x:c r="A64" s="3"/>
      <x:c r="B64" s="3"/>
      <x:c r="C64" s="3"/>
      <x:c r="D64" s="3"/>
      <x:c r="E64" s="3"/>
      <x:c r="F64" s="3"/>
      <x:c r="G64" s="3"/>
      <x:c r="H64" s="3"/>
      <x:c r="I64" s="3"/>
      <x:c r="J64" s="3"/>
      <x:c r="K64" s="3"/>
      <x:c r="L64" s="3"/>
      <x:c r="M64" s="3"/>
      <x:c r="N64" s="3"/>
      <x:c r="O64" s="3"/>
      <x:c r="P64" s="3"/>
    </x:row>
    <x:row r="65" ht="20" customHeight="1">
      <x:c r="A65" s="70" t="str">
        <x:f>Lang!$B$21</x:f>
        <x:v>Operations activity heatmap</x:v>
      </x:c>
      <x:c r="B65" s="70"/>
      <x:c r="C65" s="70"/>
      <x:c r="D65" s="70"/>
      <x:c r="E65" s="70"/>
      <x:c r="F65" s="70"/>
      <x:c r="G65" s="70"/>
      <x:c r="H65" s="70"/>
      <x:c r="I65" s="70"/>
      <x:c r="J65" s="70"/>
      <x:c r="K65" s="70" t="str">
        <x:f>Lang!$B$22</x:f>
        <x:v>Operational insights</x:v>
      </x:c>
      <x:c r="L65" s="70"/>
      <x:c r="M65" s="70"/>
      <x:c r="N65" s="70"/>
      <x:c r="O65" s="70"/>
      <x:c r="P65" s="70"/>
    </x:row>
    <x:row r="66" ht="20" customHeight="1">
      <x:c r="A66" s="36"/>
      <x:c r="B66" s="36"/>
      <x:c r="C66" s="36"/>
      <x:c r="D66" s="36"/>
      <x:c r="E66" s="36"/>
      <x:c r="F66" s="36"/>
      <x:c r="G66" s="36"/>
      <x:c r="H66" s="36"/>
      <x:c r="I66" s="36"/>
      <x:c r="J66" s="36"/>
      <x:c r="K66" s="36"/>
      <x:c r="L66" s="36"/>
      <x:c r="M66" s="36"/>
      <x:c r="N66" s="36"/>
      <x:c r="O66" s="36"/>
      <x:c r="P66" s="36"/>
    </x:row>
    <x:row r="67" ht="20" customHeight="1">
      <x:c r="A67" s="252" t="str">
        <x:f>Lang!$B$23</x:f>
        <x:v>DAY / HOUR</x:v>
      </x:c>
      <x:c r="B67" s="210" t="str">
        <x:v>08:00</x:v>
      </x:c>
      <x:c r="C67" s="210" t="str">
        <x:v>10:00</x:v>
      </x:c>
      <x:c r="D67" s="210" t="str">
        <x:v>12:00</x:v>
      </x:c>
      <x:c r="E67" s="210" t="str">
        <x:v>14:00</x:v>
      </x:c>
      <x:c r="F67" s="210" t="str">
        <x:v>16:00</x:v>
      </x:c>
      <x:c r="G67" s="210" t="str">
        <x:v>18:00</x:v>
      </x:c>
      <x:c r="H67" s="210"/>
      <x:c r="I67" s="210"/>
      <x:c r="J67" s="210"/>
      <x:c r="K67" s="198" t="n">
        <x:f>Settings!D7</x:f>
        <x:v>2026</x:v>
      </x:c>
      <x:c r="L67" s="253" t="str">
        <x:f>Lang!$B$31</x:f>
        <x:v>Report year</x:v>
      </x:c>
      <x:c r="M67" s="36"/>
      <x:c r="N67" s="36"/>
      <x:c r="O67" s="36"/>
      <x:c r="P67" s="36"/>
    </x:row>
    <x:row r="68" ht="25" customHeight="1">
      <x:c r="A68" s="253" t="str">
        <x:f>Lang!$B$24</x:f>
        <x:v>Mon</x:v>
      </x:c>
      <x:c r="B68" s="214" t="n">
        <x:f>COUNTIFS(Orders!$P$7:$P$2006,1,Orders!$C$7:$C$2006,8,Orders!$R$7:$R$2006,Settings!$D$7)</x:f>
        <x:v>11</x:v>
      </x:c>
      <x:c r="C68" s="214" t="n">
        <x:f>COUNTIFS(Orders!$P$7:$P$2006,1,Orders!$C$7:$C$2006,10,Orders!$R$7:$R$2006,Settings!$D$7)</x:f>
        <x:v>17</x:v>
      </x:c>
      <x:c r="D68" s="214" t="n">
        <x:f>COUNTIFS(Orders!$P$7:$P$2006,1,Orders!$C$7:$C$2006,12,Orders!$R$7:$R$2006,Settings!$D$7)</x:f>
        <x:v>11</x:v>
      </x:c>
      <x:c r="E68" s="214" t="n">
        <x:f>COUNTIFS(Orders!$P$7:$P$2006,1,Orders!$C$7:$C$2006,14,Orders!$R$7:$R$2006,Settings!$D$7)</x:f>
        <x:v>12</x:v>
      </x:c>
      <x:c r="F68" s="214" t="n">
        <x:f>COUNTIFS(Orders!$P$7:$P$2006,1,Orders!$C$7:$C$2006,16,Orders!$R$7:$R$2006,Settings!$D$7)</x:f>
        <x:v>2</x:v>
      </x:c>
      <x:c r="G68" s="214" t="n">
        <x:f>COUNTIFS(Orders!$P$7:$P$2006,1,Orders!$C$7:$C$2006,18,Orders!$R$7:$R$2006,Settings!$D$7)</x:f>
        <x:v>6</x:v>
      </x:c>
      <x:c r="H68" s="36"/>
      <x:c r="I68" s="36"/>
      <x:c r="J68" s="36"/>
      <x:c r="K68" s="199" t="n">
        <x:f>Settings!D8</x:f>
        <x:v>0.95</x:v>
      </x:c>
      <x:c r="L68" s="253" t="str">
        <x:f>Lang!$B$32</x:f>
        <x:v>Delivery target</x:v>
      </x:c>
      <x:c r="M68" s="36"/>
      <x:c r="N68" s="36"/>
      <x:c r="O68" s="36"/>
      <x:c r="P68" s="36"/>
    </x:row>
    <x:row r="69" ht="25" customHeight="1">
      <x:c r="A69" s="253" t="str">
        <x:f>Lang!$B$25</x:f>
        <x:v>Tue</x:v>
      </x:c>
      <x:c r="B69" s="214" t="n">
        <x:f>COUNTIFS(Orders!$P$7:$P$2006,2,Orders!$C$7:$C$2006,8,Orders!$R$7:$R$2006,Settings!$D$7)</x:f>
        <x:v>11</x:v>
      </x:c>
      <x:c r="C69" s="214" t="n">
        <x:f>COUNTIFS(Orders!$P$7:$P$2006,2,Orders!$C$7:$C$2006,10,Orders!$R$7:$R$2006,Settings!$D$7)</x:f>
        <x:v>16</x:v>
      </x:c>
      <x:c r="D69" s="214" t="n">
        <x:f>COUNTIFS(Orders!$P$7:$P$2006,2,Orders!$C$7:$C$2006,12,Orders!$R$7:$R$2006,Settings!$D$7)</x:f>
        <x:v>12</x:v>
      </x:c>
      <x:c r="E69" s="214" t="n">
        <x:f>COUNTIFS(Orders!$P$7:$P$2006,2,Orders!$C$7:$C$2006,14,Orders!$R$7:$R$2006,Settings!$D$7)</x:f>
        <x:v>14</x:v>
      </x:c>
      <x:c r="F69" s="214" t="n">
        <x:f>COUNTIFS(Orders!$P$7:$P$2006,2,Orders!$C$7:$C$2006,16,Orders!$R$7:$R$2006,Settings!$D$7)</x:f>
        <x:v>4</x:v>
      </x:c>
      <x:c r="G69" s="214" t="n">
        <x:f>COUNTIFS(Orders!$P$7:$P$2006,2,Orders!$C$7:$C$2006,18,Orders!$R$7:$R$2006,Settings!$D$7)</x:f>
        <x:v>6</x:v>
      </x:c>
      <x:c r="H69" s="36"/>
      <x:c r="I69" s="36"/>
      <x:c r="J69" s="36"/>
      <x:c r="K69" s="199" t="n">
        <x:f>Settings!D9</x:f>
        <x:v>0.98</x:v>
      </x:c>
      <x:c r="L69" s="253" t="str">
        <x:f>Lang!$B$33</x:f>
        <x:v>Accuracy target</x:v>
      </x:c>
      <x:c r="M69" s="36"/>
      <x:c r="N69" s="36"/>
      <x:c r="O69" s="36"/>
      <x:c r="P69" s="36"/>
    </x:row>
    <x:row r="70" ht="25" customHeight="1">
      <x:c r="A70" s="253" t="str">
        <x:f>Lang!$B$26</x:f>
        <x:v>Wed</x:v>
      </x:c>
      <x:c r="B70" s="214" t="n">
        <x:f>COUNTIFS(Orders!$P$7:$P$2006,3,Orders!$C$7:$C$2006,8,Orders!$R$7:$R$2006,Settings!$D$7)</x:f>
        <x:v>13</x:v>
      </x:c>
      <x:c r="C70" s="214" t="n">
        <x:f>COUNTIFS(Orders!$P$7:$P$2006,3,Orders!$C$7:$C$2006,10,Orders!$R$7:$R$2006,Settings!$D$7)</x:f>
        <x:v>7</x:v>
      </x:c>
      <x:c r="D70" s="214" t="n">
        <x:f>COUNTIFS(Orders!$P$7:$P$2006,3,Orders!$C$7:$C$2006,12,Orders!$R$7:$R$2006,Settings!$D$7)</x:f>
        <x:v>12</x:v>
      </x:c>
      <x:c r="E70" s="214" t="n">
        <x:f>COUNTIFS(Orders!$P$7:$P$2006,3,Orders!$C$7:$C$2006,14,Orders!$R$7:$R$2006,Settings!$D$7)</x:f>
        <x:v>14</x:v>
      </x:c>
      <x:c r="F70" s="214" t="n">
        <x:f>COUNTIFS(Orders!$P$7:$P$2006,3,Orders!$C$7:$C$2006,16,Orders!$R$7:$R$2006,Settings!$D$7)</x:f>
        <x:v>10</x:v>
      </x:c>
      <x:c r="G70" s="214" t="n">
        <x:f>COUNTIFS(Orders!$P$7:$P$2006,3,Orders!$C$7:$C$2006,18,Orders!$R$7:$R$2006,Settings!$D$7)</x:f>
        <x:v>8</x:v>
      </x:c>
      <x:c r="H70" s="36"/>
      <x:c r="I70" s="36"/>
      <x:c r="J70" s="36"/>
      <x:c r="K70" s="198"/>
      <x:c r="L70" s="36"/>
      <x:c r="M70" s="36"/>
      <x:c r="N70" s="36"/>
      <x:c r="O70" s="36"/>
      <x:c r="P70" s="36"/>
    </x:row>
    <x:row r="71" ht="25" customHeight="1">
      <x:c r="A71" s="253" t="str">
        <x:f>Lang!$B$27</x:f>
        <x:v>Thu</x:v>
      </x:c>
      <x:c r="B71" s="214" t="n">
        <x:f>COUNTIFS(Orders!$P$7:$P$2006,4,Orders!$C$7:$C$2006,8,Orders!$R$7:$R$2006,Settings!$D$7)</x:f>
        <x:v>12</x:v>
      </x:c>
      <x:c r="C71" s="214" t="n">
        <x:f>COUNTIFS(Orders!$P$7:$P$2006,4,Orders!$C$7:$C$2006,10,Orders!$R$7:$R$2006,Settings!$D$7)</x:f>
        <x:v>13</x:v>
      </x:c>
      <x:c r="D71" s="214" t="n">
        <x:f>COUNTIFS(Orders!$P$7:$P$2006,4,Orders!$C$7:$C$2006,12,Orders!$R$7:$R$2006,Settings!$D$7)</x:f>
        <x:v>15</x:v>
      </x:c>
      <x:c r="E71" s="214" t="n">
        <x:f>COUNTIFS(Orders!$P$7:$P$2006,4,Orders!$C$7:$C$2006,14,Orders!$R$7:$R$2006,Settings!$D$7)</x:f>
        <x:v>8</x:v>
      </x:c>
      <x:c r="F71" s="214" t="n">
        <x:f>COUNTIFS(Orders!$P$7:$P$2006,4,Orders!$C$7:$C$2006,16,Orders!$R$7:$R$2006,Settings!$D$7)</x:f>
        <x:v>5</x:v>
      </x:c>
      <x:c r="G71" s="214" t="n">
        <x:f>COUNTIFS(Orders!$P$7:$P$2006,4,Orders!$C$7:$C$2006,18,Orders!$R$7:$R$2006,Settings!$D$7)</x:f>
        <x:v>6</x:v>
      </x:c>
      <x:c r="H71" s="36"/>
      <x:c r="I71" s="36"/>
      <x:c r="J71" s="36"/>
      <x:c r="K71" s="198" t="str">
        <x:f>IF(E12&gt;=Settings!D8,"✓","!")</x:f>
        <x:v>!</x:v>
      </x:c>
      <x:c r="L71" s="186" t="str">
        <x:f>Lang!$B$34</x:f>
        <x:v>Performance status</x:v>
      </x:c>
      <x:c r="M71" s="186"/>
      <x:c r="N71" s="186"/>
      <x:c r="O71" s="186"/>
      <x:c r="P71" s="186"/>
    </x:row>
    <x:row r="72" ht="25" customHeight="1">
      <x:c r="A72" s="253" t="str">
        <x:f>Lang!$B$28</x:f>
        <x:v>Fri</x:v>
      </x:c>
      <x:c r="B72" s="214" t="n">
        <x:f>COUNTIFS(Orders!$P$7:$P$2006,5,Orders!$C$7:$C$2006,8,Orders!$R$7:$R$2006,Settings!$D$7)</x:f>
        <x:v>7</x:v>
      </x:c>
      <x:c r="C72" s="214" t="n">
        <x:f>COUNTIFS(Orders!$P$7:$P$2006,5,Orders!$C$7:$C$2006,10,Orders!$R$7:$R$2006,Settings!$D$7)</x:f>
        <x:v>13</x:v>
      </x:c>
      <x:c r="D72" s="214" t="n">
        <x:f>COUNTIFS(Orders!$P$7:$P$2006,5,Orders!$C$7:$C$2006,12,Orders!$R$7:$R$2006,Settings!$D$7)</x:f>
        <x:v>7</x:v>
      </x:c>
      <x:c r="E72" s="214" t="n">
        <x:f>COUNTIFS(Orders!$P$7:$P$2006,5,Orders!$C$7:$C$2006,14,Orders!$R$7:$R$2006,Settings!$D$7)</x:f>
        <x:v>18</x:v>
      </x:c>
      <x:c r="F72" s="214" t="n">
        <x:f>COUNTIFS(Orders!$P$7:$P$2006,5,Orders!$C$7:$C$2006,16,Orders!$R$7:$R$2006,Settings!$D$7)</x:f>
        <x:v>8</x:v>
      </x:c>
      <x:c r="G72" s="214" t="n">
        <x:f>COUNTIFS(Orders!$P$7:$P$2006,5,Orders!$C$7:$C$2006,18,Orders!$R$7:$R$2006,Settings!$D$7)</x:f>
        <x:v>6</x:v>
      </x:c>
      <x:c r="H72" s="36"/>
      <x:c r="I72" s="36"/>
      <x:c r="J72" s="36"/>
      <x:c r="K72" s="198"/>
      <x:c r="L72" s="36"/>
      <x:c r="M72" s="36"/>
      <x:c r="N72" s="36"/>
      <x:c r="O72" s="36"/>
      <x:c r="P72" s="36"/>
    </x:row>
    <x:row r="73" ht="25" customHeight="1">
      <x:c r="A73" s="253" t="str">
        <x:f>Lang!$B$29</x:f>
        <x:v>Sat</x:v>
      </x:c>
      <x:c r="B73" s="214" t="n">
        <x:f>COUNTIFS(Orders!$P$7:$P$2006,6,Orders!$C$7:$C$2006,8,Orders!$R$7:$R$2006,Settings!$D$7)</x:f>
        <x:v>10</x:v>
      </x:c>
      <x:c r="C73" s="214" t="n">
        <x:f>COUNTIFS(Orders!$P$7:$P$2006,6,Orders!$C$7:$C$2006,10,Orders!$R$7:$R$2006,Settings!$D$7)</x:f>
        <x:v>8</x:v>
      </x:c>
      <x:c r="D73" s="214" t="n">
        <x:f>COUNTIFS(Orders!$P$7:$P$2006,6,Orders!$C$7:$C$2006,12,Orders!$R$7:$R$2006,Settings!$D$7)</x:f>
        <x:v>9</x:v>
      </x:c>
      <x:c r="E73" s="214" t="n">
        <x:f>COUNTIFS(Orders!$P$7:$P$2006,6,Orders!$C$7:$C$2006,14,Orders!$R$7:$R$2006,Settings!$D$7)</x:f>
        <x:v>13</x:v>
      </x:c>
      <x:c r="F73" s="214" t="n">
        <x:f>COUNTIFS(Orders!$P$7:$P$2006,6,Orders!$C$7:$C$2006,16,Orders!$R$7:$R$2006,Settings!$D$7)</x:f>
        <x:v>6</x:v>
      </x:c>
      <x:c r="G73" s="214" t="n">
        <x:f>COUNTIFS(Orders!$P$7:$P$2006,6,Orders!$C$7:$C$2006,18,Orders!$R$7:$R$2006,Settings!$D$7)</x:f>
        <x:v>3</x:v>
      </x:c>
      <x:c r="H73" s="36"/>
      <x:c r="I73" s="36"/>
      <x:c r="J73" s="36"/>
      <x:c r="K73" s="200" t="n">
        <x:f>IFERROR(SUM(Analysis!F7:F18),0)</x:f>
        <x:v>171719.80000000002</x:v>
      </x:c>
      <x:c r="L73" s="186" t="str">
        <x:f>Lang!$B$35</x:f>
        <x:v>Total order value</x:v>
      </x:c>
      <x:c r="M73" s="186"/>
      <x:c r="N73" s="186"/>
      <x:c r="O73" s="186"/>
      <x:c r="P73" s="186"/>
    </x:row>
    <x:row r="74" ht="25" customHeight="1">
      <x:c r="A74" s="253" t="str">
        <x:f>Lang!$B$30</x:f>
        <x:v>Sun</x:v>
      </x:c>
      <x:c r="B74" s="214" t="n">
        <x:f>COUNTIFS(Orders!$P$7:$P$2006,7,Orders!$C$7:$C$2006,8,Orders!$R$7:$R$2006,Settings!$D$7)</x:f>
        <x:v>13</x:v>
      </x:c>
      <x:c r="C74" s="214" t="n">
        <x:f>COUNTIFS(Orders!$P$7:$P$2006,7,Orders!$C$7:$C$2006,10,Orders!$R$7:$R$2006,Settings!$D$7)</x:f>
        <x:v>7</x:v>
      </x:c>
      <x:c r="D74" s="214" t="n">
        <x:f>COUNTIFS(Orders!$P$7:$P$2006,7,Orders!$C$7:$C$2006,12,Orders!$R$7:$R$2006,Settings!$D$7)</x:f>
        <x:v>13</x:v>
      </x:c>
      <x:c r="E74" s="214" t="n">
        <x:f>COUNTIFS(Orders!$P$7:$P$2006,7,Orders!$C$7:$C$2006,14,Orders!$R$7:$R$2006,Settings!$D$7)</x:f>
        <x:v>13</x:v>
      </x:c>
      <x:c r="F74" s="214" t="n">
        <x:f>COUNTIFS(Orders!$P$7:$P$2006,7,Orders!$C$7:$C$2006,16,Orders!$R$7:$R$2006,Settings!$D$7)</x:f>
        <x:v>3</x:v>
      </x:c>
      <x:c r="G74" s="214" t="n">
        <x:f>COUNTIFS(Orders!$P$7:$P$2006,7,Orders!$C$7:$C$2006,18,Orders!$R$7:$R$2006,Settings!$D$7)</x:f>
        <x:v>8</x:v>
      </x:c>
      <x:c r="H74" s="36"/>
      <x:c r="I74" s="36"/>
      <x:c r="J74" s="36"/>
      <x:c r="K74" s="198"/>
      <x:c r="L74" s="36"/>
      <x:c r="M74" s="36"/>
      <x:c r="N74" s="36"/>
      <x:c r="O74" s="36"/>
      <x:c r="P74" s="36"/>
    </x:row>
    <x:row r="75" ht="20" customHeight="1">
      <x:c r="A75" s="36"/>
      <x:c r="B75" s="36"/>
      <x:c r="C75" s="36"/>
      <x:c r="D75" s="36"/>
      <x:c r="E75" s="36"/>
      <x:c r="F75" s="36"/>
      <x:c r="G75" s="36"/>
      <x:c r="H75" s="36"/>
      <x:c r="I75" s="36"/>
      <x:c r="J75" s="36"/>
      <x:c r="K75" s="201" t="n">
        <x:f>IFERROR(SUMPRODUCT(Analysis!E7:E18,Analysis!G7:G18)/SUM(Analysis!E7:E18),0)</x:f>
        <x:v>2</x:v>
      </x:c>
      <x:c r="L75" s="186" t="str">
        <x:f>Lang!$B$36</x:f>
        <x:v>Mean delay · days</x:v>
      </x:c>
      <x:c r="M75" s="186"/>
      <x:c r="N75" s="186"/>
      <x:c r="O75" s="186"/>
      <x:c r="P75" s="186"/>
    </x:row>
    <x:row r="76" ht="20" customHeight="1">
      <x:c r="A76" s="36"/>
      <x:c r="B76" s="36"/>
      <x:c r="C76" s="36"/>
      <x:c r="D76" s="36"/>
      <x:c r="E76" s="36"/>
      <x:c r="F76" s="36"/>
      <x:c r="G76" s="36"/>
      <x:c r="H76" s="36"/>
      <x:c r="I76" s="36"/>
      <x:c r="J76" s="36"/>
      <x:c r="K76" s="36"/>
      <x:c r="L76" s="36"/>
      <x:c r="M76" s="36"/>
      <x:c r="N76" s="36"/>
      <x:c r="O76" s="36"/>
      <x:c r="P76" s="36"/>
    </x:row>
    <x:row r="77" ht="20" customHeight="1">
      <x:c r="A77" s="36"/>
      <x:c r="B77" s="36"/>
      <x:c r="C77" s="36"/>
      <x:c r="D77" s="36"/>
      <x:c r="E77" s="36"/>
      <x:c r="F77" s="36"/>
      <x:c r="G77" s="36"/>
      <x:c r="H77" s="36"/>
      <x:c r="I77" s="36"/>
      <x:c r="J77" s="36"/>
      <x:c r="K77" s="36"/>
      <x:c r="L77" s="36"/>
      <x:c r="M77" s="36"/>
      <x:c r="N77" s="36"/>
      <x:c r="O77" s="36"/>
      <x:c r="P77" s="36"/>
    </x:row>
    <x:row r="78" ht="20" customHeight="1">
      <x:c r="A78" s="36"/>
      <x:c r="B78" s="36"/>
      <x:c r="C78" s="36"/>
      <x:c r="D78" s="36"/>
      <x:c r="E78" s="36"/>
      <x:c r="F78" s="36"/>
      <x:c r="G78" s="36"/>
      <x:c r="H78" s="36"/>
      <x:c r="I78" s="36"/>
      <x:c r="J78" s="36"/>
      <x:c r="K78" s="36"/>
      <x:c r="L78" s="36"/>
      <x:c r="M78" s="36"/>
      <x:c r="N78" s="36"/>
      <x:c r="O78" s="36"/>
      <x:c r="P78" s="36"/>
    </x:row>
    <x:row r="79" ht="20" customHeight="1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3"/>
      <x:c r="M79" s="3"/>
      <x:c r="N79" s="3"/>
      <x:c r="O79" s="3"/>
      <x:c r="P79" s="3"/>
    </x:row>
    <x:row r="80" ht="20" customHeight="1">
      <x:c r="A80" s="20" t="str">
        <x:f>Lang!$B$37</x:f>
        <x:v>KeyOne  •  by Keywan Fakhri  |  https://keywanfakhri.com  |  © 2026.  Internal-use licence.  No resale or removal of attribution.</x:v>
      </x:c>
      <x:c r="B80" s="20"/>
      <x:c r="C80" s="20"/>
      <x:c r="D80" s="20"/>
      <x:c r="E80" s="20"/>
      <x:c r="F80" s="20"/>
      <x:c r="G80" s="20"/>
      <x:c r="H80" s="20"/>
      <x:c r="I80" s="20"/>
      <x:c r="J80" s="20"/>
      <x:c r="K80" s="20"/>
      <x:c r="L80" s="20"/>
      <x:c r="M80" s="20"/>
      <x:c r="N80" s="20"/>
      <x:c r="O80" s="20"/>
      <x:c r="P80" s="20"/>
    </x:row>
    <x:row r="81" ht="20" customHeight="1">
      <x:c r="A81" s="20"/>
      <x:c r="B81" s="20"/>
      <x:c r="C81" s="20"/>
      <x:c r="D81" s="20"/>
      <x:c r="E81" s="20"/>
      <x:c r="F81" s="20"/>
      <x:c r="G81" s="20"/>
      <x:c r="H81" s="20"/>
      <x:c r="I81" s="20"/>
      <x:c r="J81" s="20"/>
      <x:c r="K81" s="20"/>
      <x:c r="L81" s="20"/>
      <x:c r="M81" s="20"/>
      <x:c r="N81" s="20"/>
      <x:c r="O81" s="20"/>
      <x:c r="P81" s="20"/>
    </x:row>
    <x:row r="82" ht="7" customHeight="1">
      <x:c r="A82" s="3"/>
      <x:c r="B82" s="3"/>
      <x:c r="C82" s="3"/>
      <x:c r="D82" s="3"/>
      <x:c r="E82" s="3"/>
      <x:c r="F82" s="3"/>
      <x:c r="G82" s="3"/>
      <x:c r="H82" s="3"/>
      <x:c r="I82" s="3"/>
      <x:c r="J82" s="3"/>
      <x:c r="K82" s="3"/>
      <x:c r="L82" s="3"/>
      <x:c r="M82" s="3"/>
      <x:c r="N82" s="3"/>
      <x:c r="O82" s="3"/>
      <x:c r="P82" s="3"/>
    </x:row>
    <x:row r="83" ht="20" customHeight="1">
      <x:c r="A83" s="32" t="str">
        <x:f>Lang!$B$38</x:f>
        <x:v>ENTER DATA IN THE ORDERS SHEET  →  A:L  |  LANGUAGE &amp; TARGETS IN SETTINGS</x:v>
      </x:c>
      <x:c r="B83" s="32"/>
      <x:c r="C83" s="32"/>
      <x:c r="D83" s="32"/>
      <x:c r="E83" s="32"/>
      <x:c r="F83" s="32"/>
      <x:c r="G83" s="32"/>
      <x:c r="H83" s="32"/>
      <x:c r="I83" s="32"/>
      <x:c r="J83" s="32"/>
      <x:c r="K83" s="32"/>
      <x:c r="L83" s="32"/>
      <x:c r="M83" s="32"/>
      <x:c r="N83" s="32"/>
      <x:c r="O83" s="32"/>
      <x:c r="P83" s="32"/>
    </x:row>
    <x:row r="84" ht="20" customHeight="1">
      <x:c r="A84" s="32"/>
      <x:c r="B84" s="32"/>
      <x:c r="C84" s="32"/>
      <x:c r="D84" s="32"/>
      <x:c r="E84" s="32"/>
      <x:c r="F84" s="32"/>
      <x:c r="G84" s="32"/>
      <x:c r="H84" s="32"/>
      <x:c r="I84" s="32"/>
      <x:c r="J84" s="32"/>
      <x:c r="K84" s="32"/>
      <x:c r="L84" s="32"/>
      <x:c r="M84" s="32"/>
      <x:c r="N84" s="32"/>
      <x:c r="O84" s="32"/>
      <x:c r="P84" s="32"/>
    </x:row>
    <x:row r="85" ht="20" customHeight="1">
      <x:c r="A85" s="3"/>
      <x:c r="B85" s="3"/>
      <x:c r="C85" s="3"/>
      <x:c r="D85" s="3"/>
      <x:c r="E85" s="3"/>
      <x:c r="F85" s="3"/>
      <x:c r="G85" s="3"/>
      <x:c r="H85" s="3"/>
      <x:c r="I85" s="3"/>
      <x:c r="J85" s="3"/>
      <x:c r="K85" s="3"/>
      <x:c r="L85" s="3"/>
      <x:c r="M85" s="3"/>
      <x:c r="N85" s="3"/>
      <x:c r="O85" s="3"/>
      <x:c r="P85" s="3"/>
    </x:row>
    <x:row r="86" ht="20" customHeight="1">
      <x:c r="A86" s="3"/>
      <x:c r="B86" s="3"/>
      <x:c r="C86" s="3"/>
      <x:c r="D86" s="3"/>
      <x:c r="E86" s="3"/>
      <x:c r="F86" s="3"/>
      <x:c r="G86" s="3"/>
      <x:c r="H86" s="3"/>
      <x:c r="I86" s="3"/>
      <x:c r="J86" s="3"/>
      <x:c r="K86" s="3"/>
      <x:c r="L86" s="3"/>
      <x:c r="M86" s="3"/>
      <x:c r="N86" s="3"/>
      <x:c r="O86" s="3"/>
      <x:c r="P86" s="3"/>
    </x:row>
  </x:sheetData>
  <x:sheetProtection password="E778" sheet="1" objects="1" scenarios="1" formatCells="1" formatColumns="1" formatRows="1" insertColumns="1" insertRows="1" deleteColumns="1" deleteRows="1" sort="1" autoFilter="0" pivotTables="1" selectLockedCells="0" selectUnlockedCells="0"/>
  <x:mergeCells>
    <x:mergeCell ref="A2:J3"/>
    <x:mergeCell ref="K2:P3"/>
    <x:mergeCell ref="A4:P4"/>
    <x:mergeCell ref="A6:P7"/>
    <x:mergeCell ref="A8:P8"/>
    <x:mergeCell ref="A10:D11"/>
    <x:mergeCell ref="A12:D14"/>
    <x:mergeCell ref="A15:D15"/>
    <x:mergeCell ref="E10:H11"/>
    <x:mergeCell ref="E12:H14"/>
    <x:mergeCell ref="E15:H15"/>
    <x:mergeCell ref="I10:L11"/>
    <x:mergeCell ref="I12:L14"/>
    <x:mergeCell ref="I15:L15"/>
    <x:mergeCell ref="M10:P11"/>
    <x:mergeCell ref="M12:P14"/>
    <x:mergeCell ref="M15:P15"/>
    <x:mergeCell ref="A18:I18"/>
    <x:mergeCell ref="J18:P18"/>
    <x:mergeCell ref="A41:I41"/>
    <x:mergeCell ref="J41:P41"/>
    <x:mergeCell ref="A65:J65"/>
    <x:mergeCell ref="K65:P65"/>
    <x:mergeCell ref="A80:P81"/>
    <x:mergeCell ref="A83:P84"/>
    <x:mergeCell ref="L67:P67"/>
    <x:mergeCell ref="L68:P68"/>
    <x:mergeCell ref="L69:P69"/>
    <x:mergeCell ref="L71:P71"/>
    <x:mergeCell ref="L73:P73"/>
    <x:mergeCell ref="L75:P75"/>
  </x:mergeCells>
  <x:conditionalFormatting sqref="B68:G74">
    <x:cfRule type="colorScale" priority="1">
      <x:colorScale>
        <x:cfvo type="min"/>
        <x:cfvo type="percentile" val="50"/>
        <x:cfvo type="max"/>
        <x:color rgb="FF153C49"/>
        <x:color rgb="FF147C83"/>
        <x:color rgb="FFF5A25F"/>
      </x:colorScale>
    </x:cfRule>
  </x:conditionalFormatting>
  <x:pageMargins left="0.7" right="0.7" top="0.75" bottom="0.75" header="0.3" footer="0.3"/>
  <x:pageSetup paperSize="9" orientation="portrait" fitToWidth="1" fitToHeight="1"/>
  <x:drawing xmlns:r="http://schemas.openxmlformats.org/officeDocument/2006/relationships" r:id="R34c579b4fd5d4e35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16.5" hidden="0" customWidth="1"/>
    <x:col min="3" max="3" width="16.5" hidden="0" customWidth="1"/>
    <x:col min="4" max="4" width="16.5" hidden="0" customWidth="1"/>
    <x:col min="5" max="5" width="16.5" hidden="0" customWidth="1"/>
    <x:col min="6" max="6" width="15" hidden="0" customWidth="1"/>
    <x:col min="7" max="7" width="15" hidden="0" customWidth="1"/>
    <x:col min="8" max="8" width="16.5" hidden="0" customWidth="1"/>
    <x:col min="9" max="9" width="16.5" hidden="0" customWidth="1"/>
    <x:col min="10" max="10" width="16" hidden="0" customWidth="1"/>
    <x:col min="11" max="11" width="23" hidden="0" customWidth="1"/>
    <x:col min="12" max="12" width="30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5" customHeight="1">
      <x:c r="A1" s="79" t="str">
        <x:f>"KEYONE  |  "&amp;Lang!$B$7</x:f>
        <x:v>KEYONE  |  Warehouse Intelligence</x:v>
      </x:c>
      <x:c r="B1" s="79"/>
      <x:c r="C1" s="79"/>
      <x:c r="D1" s="79"/>
      <x:c r="E1" s="79"/>
      <x:c r="F1" s="79"/>
      <x:c r="G1" s="79"/>
      <x:c r="H1" s="79"/>
      <x:c r="I1" s="79"/>
      <x:c r="J1" s="79"/>
      <x:c r="K1" s="79"/>
      <x:c r="L1" s="79"/>
      <x:c r="M1" s="79"/>
      <x:c r="N1" s="79"/>
      <x:c r="O1" s="79"/>
      <x:c r="P1" s="79"/>
      <x:c r="Q1" s="79"/>
      <x:c r="R1" s="79"/>
    </x:row>
    <x:row r="2" ht="25" customHeight="1">
      <x:c r="A2" s="79"/>
      <x:c r="B2" s="79"/>
      <x:c r="C2" s="79"/>
      <x:c r="D2" s="79"/>
      <x:c r="E2" s="79"/>
      <x:c r="F2" s="79"/>
      <x:c r="G2" s="79"/>
      <x:c r="H2" s="79"/>
      <x:c r="I2" s="79"/>
      <x:c r="J2" s="79"/>
      <x:c r="K2" s="79"/>
      <x:c r="L2" s="79"/>
      <x:c r="M2" s="79"/>
      <x:c r="N2" s="79"/>
      <x:c r="O2" s="79"/>
      <x:c r="P2" s="79"/>
      <x:c r="Q2" s="79"/>
      <x:c r="R2" s="79"/>
    </x:row>
    <x:row r="3" ht="19" customHeight="1">
      <x:c r="A3" s="86" t="str">
        <x:f>Lang!$B$39</x:f>
        <x:v>Sample data • replace inputs A:L</x:v>
      </x:c>
      <x:c r="B3" s="86"/>
      <x:c r="C3" s="86"/>
      <x:c r="D3" s="86"/>
      <x:c r="E3" s="86"/>
      <x:c r="F3" s="86"/>
      <x:c r="G3" s="86"/>
      <x:c r="H3" s="86"/>
      <x:c r="I3" s="86"/>
      <x:c r="J3" s="86"/>
      <x:c r="K3" s="86"/>
      <x:c r="L3" s="86"/>
      <x:c r="M3" s="86"/>
      <x:c r="N3" s="86"/>
      <x:c r="O3" s="86"/>
      <x:c r="P3" s="86"/>
      <x:c r="Q3" s="86"/>
      <x:c r="R3" s="86"/>
    </x:row>
    <x:row r="4" ht="19" customHeight="1">
      <x:c r="A4" s="32" t="str">
        <x:f>Lang!$B$40</x:f>
        <x:v>https://keywanfakhri.com   •   Input cells only: A:L. Columns M:R are calculated – do not change them.</x:v>
      </x:c>
      <x:c r="B4" s="32"/>
      <x:c r="C4" s="32"/>
      <x:c r="D4" s="32"/>
      <x:c r="E4" s="32"/>
      <x:c r="F4" s="32"/>
      <x:c r="G4" s="32"/>
      <x:c r="H4" s="32"/>
      <x:c r="I4" s="32"/>
      <x:c r="J4" s="32"/>
      <x:c r="K4" s="32"/>
      <x:c r="L4" s="32"/>
      <x:c r="M4" s="32"/>
      <x:c r="N4" s="32"/>
      <x:c r="O4" s="32"/>
      <x:c r="P4" s="32"/>
      <x:c r="Q4" s="32"/>
      <x:c r="R4" s="32"/>
    </x:row>
    <x:row r="5" ht="19" customHeight="1">
      <x:c r="A5" s="74"/>
      <x:c r="B5" s="74"/>
      <x:c r="C5" s="74"/>
      <x:c r="D5" s="74"/>
      <x:c r="E5" s="74"/>
      <x:c r="F5" s="74"/>
      <x:c r="G5" s="74"/>
      <x:c r="H5" s="74"/>
      <x:c r="I5" s="74"/>
      <x:c r="J5" s="74"/>
      <x:c r="K5" s="74"/>
      <x:c r="L5" s="74"/>
      <x:c r="M5" s="74"/>
      <x:c r="N5" s="74"/>
      <x:c r="O5" s="74"/>
      <x:c r="P5" s="74"/>
      <x:c r="Q5" s="74"/>
      <x:c r="R5" s="74"/>
    </x:row>
    <x:row r="6" ht="32" customHeight="1">
      <x:c r="A6" s="94" t="str">
        <x:f>Lang!$B$41</x:f>
        <x:v>Order ID</x:v>
      </x:c>
      <x:c r="B6" s="94" t="str">
        <x:f>Lang!$B$42</x:f>
        <x:v>Order date</x:v>
      </x:c>
      <x:c r="C6" s="94" t="str">
        <x:f>Lang!$B$43</x:f>
        <x:v>Hour</x:v>
      </x:c>
      <x:c r="D6" s="94" t="str">
        <x:f>Lang!$B$44</x:f>
        <x:v>Promised date</x:v>
      </x:c>
      <x:c r="E6" s="94" t="str">
        <x:f>Lang!$B$45</x:f>
        <x:v>Delivered date</x:v>
      </x:c>
      <x:c r="F6" s="94" t="str">
        <x:f>Lang!$B$46</x:f>
        <x:v>Zone</x:v>
      </x:c>
      <x:c r="G6" s="94" t="str">
        <x:f>Lang!$B$47</x:f>
        <x:v>Picker</x:v>
      </x:c>
      <x:c r="H6" s="94" t="str">
        <x:f>Lang!$B$48</x:f>
        <x:v>Items ordered</x:v>
      </x:c>
      <x:c r="I6" s="94" t="str">
        <x:f>Lang!$B$49</x:f>
        <x:v>Items correct</x:v>
      </x:c>
      <x:c r="J6" s="94" t="str">
        <x:f>Lang!$B$50</x:f>
        <x:v>Order value (EUR)</x:v>
      </x:c>
      <x:c r="K6" s="94" t="str">
        <x:f>Lang!$B$51</x:f>
        <x:v>Delay reason</x:v>
      </x:c>
      <x:c r="L6" s="94" t="str">
        <x:f>Lang!$B$52</x:f>
        <x:v>Notes</x:v>
      </x:c>
      <x:c r="M6" s="104" t="str">
        <x:f>Lang!$B$53</x:f>
        <x:v>On-time flag</x:v>
      </x:c>
      <x:c r="N6" s="104" t="str">
        <x:f>Lang!$B$54</x:f>
        <x:v>Pick accuracy</x:v>
      </x:c>
      <x:c r="O6" s="104" t="str">
        <x:f>Lang!$B$55</x:f>
        <x:v>Delay days</x:v>
      </x:c>
      <x:c r="P6" s="104" t="str">
        <x:f>Lang!$B$56</x:f>
        <x:v>Weekday</x:v>
      </x:c>
      <x:c r="Q6" s="104" t="str">
        <x:f>Lang!$B$57</x:f>
        <x:v>Month</x:v>
      </x:c>
      <x:c r="R6" s="104" t="str">
        <x:f>Lang!$B$58</x:f>
        <x:v>Year</x:v>
      </x:c>
    </x:row>
    <x:row r="7" ht="20" customHeight="1">
      <x:c r="A7" s="247" t="str">
        <x:v>K1-26-0327</x:v>
      </x:c>
      <x:c r="B7" s="248" t="n">
        <x:v>46253</x:v>
      </x:c>
      <x:c r="C7" s="247" t="n">
        <x:v>8</x:v>
      </x:c>
      <x:c r="D7" s="248" t="n">
        <x:v>46253</x:v>
      </x:c>
      <x:c r="E7" s="248" t="n">
        <x:v>46253</x:v>
      </x:c>
      <x:c r="F7" s="247" t="str">
        <x:v>D</x:v>
      </x:c>
      <x:c r="G7" s="247" t="str">
        <x:v>P-06</x:v>
      </x:c>
      <x:c r="H7" s="247" t="n">
        <x:v>14</x:v>
      </x:c>
      <x:c r="I7" s="247" t="n">
        <x:v>14</x:v>
      </x:c>
      <x:c r="J7" s="249" t="n">
        <x:v>374.34</x:v>
      </x:c>
      <x:c r="K7" s="247" t="str"/>
      <x:c r="L7" s="247" t="str"/>
      <x:c r="M7" s="113" t="n">
        <x:f>IF(A7="","",IF(OR(D7="",E7=""),"",IF(E7&lt;=D7,1,0)))</x:f>
        <x:v>1</x:v>
      </x:c>
      <x:c r="N7" s="120" t="n">
        <x:f>IF(A7="","",IF(OR(H7="",I7=""),"",IFERROR(I7/H7,0)))</x:f>
        <x:v>1</x:v>
      </x:c>
      <x:c r="O7" s="113" t="n">
        <x:f>IF(A7="","",IF(OR(D7="",E7=""),"",MAX(0,E7-D7)))</x:f>
        <x:v>0</x:v>
      </x:c>
      <x:c r="P7" s="113" t="n">
        <x:f>IF(B7="","",WEEKDAY(B7,2))</x:f>
        <x:v>3</x:v>
      </x:c>
      <x:c r="Q7" s="113" t="n">
        <x:f>IF(B7="","",MONTH(B7))</x:f>
        <x:v>8</x:v>
      </x:c>
      <x:c r="R7" s="113" t="n">
        <x:f>IF(B7="","",YEAR(B7))</x:f>
        <x:v>2026</x:v>
      </x:c>
    </x:row>
    <x:row r="8" ht="20" customHeight="1">
      <x:c r="A8" s="247" t="str">
        <x:v>K1-26-0077</x:v>
      </x:c>
      <x:c r="B8" s="248" t="n">
        <x:v>46112</x:v>
      </x:c>
      <x:c r="C8" s="247" t="n">
        <x:v>12</x:v>
      </x:c>
      <x:c r="D8" s="248" t="n">
        <x:v>46113</x:v>
      </x:c>
      <x:c r="E8" s="248" t="n">
        <x:v>46113</x:v>
      </x:c>
      <x:c r="F8" s="247" t="str">
        <x:v>B</x:v>
      </x:c>
      <x:c r="G8" s="247" t="str">
        <x:v>P-02</x:v>
      </x:c>
      <x:c r="H8" s="247" t="n">
        <x:v>4</x:v>
      </x:c>
      <x:c r="I8" s="247" t="n">
        <x:v>4</x:v>
      </x:c>
      <x:c r="J8" s="249" t="n">
        <x:v>121.46</x:v>
      </x:c>
      <x:c r="K8" s="247" t="str"/>
      <x:c r="L8" s="247" t="str"/>
      <x:c r="M8" s="113" t="n">
        <x:f>IF(A8="","",IF(OR(D8="",E8=""),"",IF(E8&lt;=D8,1,0)))</x:f>
        <x:v>1</x:v>
      </x:c>
      <x:c r="N8" s="120" t="n">
        <x:f>IF(A8="","",IF(OR(H8="",I8=""),"",IFERROR(I8/H8,0)))</x:f>
        <x:v>1</x:v>
      </x:c>
      <x:c r="O8" s="113" t="n">
        <x:f>IF(A8="","",IF(OR(D8="",E8=""),"",MAX(0,E8-D8)))</x:f>
        <x:v>0</x:v>
      </x:c>
      <x:c r="P8" s="113" t="n">
        <x:f>IF(B8="","",WEEKDAY(B8,2))</x:f>
        <x:v>2</x:v>
      </x:c>
      <x:c r="Q8" s="113" t="n">
        <x:f>IF(B8="","",MONTH(B8))</x:f>
        <x:v>3</x:v>
      </x:c>
      <x:c r="R8" s="113" t="n">
        <x:f>IF(B8="","",YEAR(B8))</x:f>
        <x:v>2026</x:v>
      </x:c>
    </x:row>
    <x:row r="9" ht="20" customHeight="1">
      <x:c r="A9" s="247" t="str">
        <x:v>K1-26-0021</x:v>
      </x:c>
      <x:c r="B9" s="248" t="n">
        <x:v>46043</x:v>
      </x:c>
      <x:c r="C9" s="247" t="n">
        <x:v>12</x:v>
      </x:c>
      <x:c r="D9" s="248" t="n">
        <x:v>46046</x:v>
      </x:c>
      <x:c r="E9" s="248" t="n">
        <x:v>46046</x:v>
      </x:c>
      <x:c r="F9" s="247" t="str">
        <x:v>D</x:v>
      </x:c>
      <x:c r="G9" s="247" t="str">
        <x:v>P-06</x:v>
      </x:c>
      <x:c r="H9" s="247" t="n">
        <x:v>6</x:v>
      </x:c>
      <x:c r="I9" s="247" t="n">
        <x:v>6</x:v>
      </x:c>
      <x:c r="J9" s="249" t="n">
        <x:v>101.1</x:v>
      </x:c>
      <x:c r="K9" s="247" t="str"/>
      <x:c r="L9" s="247" t="str"/>
      <x:c r="M9" s="113" t="n">
        <x:f>IF(A9="","",IF(OR(D9="",E9=""),"",IF(E9&lt;=D9,1,0)))</x:f>
        <x:v>1</x:v>
      </x:c>
      <x:c r="N9" s="120" t="n">
        <x:f>IF(A9="","",IF(OR(H9="",I9=""),"",IFERROR(I9/H9,0)))</x:f>
        <x:v>1</x:v>
      </x:c>
      <x:c r="O9" s="113" t="n">
        <x:f>IF(A9="","",IF(OR(D9="",E9=""),"",MAX(0,E9-D9)))</x:f>
        <x:v>0</x:v>
      </x:c>
      <x:c r="P9" s="113" t="n">
        <x:f>IF(B9="","",WEEKDAY(B9,2))</x:f>
        <x:v>3</x:v>
      </x:c>
      <x:c r="Q9" s="113" t="n">
        <x:f>IF(B9="","",MONTH(B9))</x:f>
        <x:v>1</x:v>
      </x:c>
      <x:c r="R9" s="113" t="n">
        <x:f>IF(B9="","",YEAR(B9))</x:f>
        <x:v>2026</x:v>
      </x:c>
    </x:row>
    <x:row r="10" ht="20" customHeight="1">
      <x:c r="A10" s="247" t="str">
        <x:v>K1-26-0317</x:v>
      </x:c>
      <x:c r="B10" s="248" t="n">
        <x:v>46245</x:v>
      </x:c>
      <x:c r="C10" s="247" t="n">
        <x:v>16</x:v>
      </x:c>
      <x:c r="D10" s="248" t="n">
        <x:v>46248</x:v>
      </x:c>
      <x:c r="E10" s="248" t="n">
        <x:v>46248</x:v>
      </x:c>
      <x:c r="F10" s="247" t="str">
        <x:v>B</x:v>
      </x:c>
      <x:c r="G10" s="247" t="str">
        <x:v>P-05</x:v>
      </x:c>
      <x:c r="H10" s="247" t="n">
        <x:v>11</x:v>
      </x:c>
      <x:c r="I10" s="247" t="n">
        <x:v>11</x:v>
      </x:c>
      <x:c r="J10" s="249" t="n">
        <x:v>295.84</x:v>
      </x:c>
      <x:c r="K10" s="247" t="str"/>
      <x:c r="L10" s="247" t="str"/>
      <x:c r="M10" s="113" t="n">
        <x:f>IF(A10="","",IF(OR(D10="",E10=""),"",IF(E10&lt;=D10,1,0)))</x:f>
        <x:v>1</x:v>
      </x:c>
      <x:c r="N10" s="120" t="n">
        <x:f>IF(A10="","",IF(OR(H10="",I10=""),"",IFERROR(I10/H10,0)))</x:f>
        <x:v>1</x:v>
      </x:c>
      <x:c r="O10" s="113" t="n">
        <x:f>IF(A10="","",IF(OR(D10="",E10=""),"",MAX(0,E10-D10)))</x:f>
        <x:v>0</x:v>
      </x:c>
      <x:c r="P10" s="113" t="n">
        <x:f>IF(B10="","",WEEKDAY(B10,2))</x:f>
        <x:v>2</x:v>
      </x:c>
      <x:c r="Q10" s="113" t="n">
        <x:f>IF(B10="","",MONTH(B10))</x:f>
        <x:v>8</x:v>
      </x:c>
      <x:c r="R10" s="113" t="n">
        <x:f>IF(B10="","",YEAR(B10))</x:f>
        <x:v>2026</x:v>
      </x:c>
    </x:row>
    <x:row r="11" ht="20" customHeight="1">
      <x:c r="A11" s="247" t="str">
        <x:v>K1-26-0293</x:v>
      </x:c>
      <x:c r="B11" s="248" t="n">
        <x:v>46242</x:v>
      </x:c>
      <x:c r="C11" s="247" t="n">
        <x:v>14</x:v>
      </x:c>
      <x:c r="D11" s="248" t="n">
        <x:v>46242</x:v>
      </x:c>
      <x:c r="E11" s="248" t="n">
        <x:v>46242</x:v>
      </x:c>
      <x:c r="F11" s="247" t="str">
        <x:v>D</x:v>
      </x:c>
      <x:c r="G11" s="247" t="str">
        <x:v>P-05</x:v>
      </x:c>
      <x:c r="H11" s="247" t="n">
        <x:v>22</x:v>
      </x:c>
      <x:c r="I11" s="247" t="n">
        <x:v>22</x:v>
      </x:c>
      <x:c r="J11" s="249" t="n">
        <x:v>800.53</x:v>
      </x:c>
      <x:c r="K11" s="247" t="str"/>
      <x:c r="L11" s="247" t="str"/>
      <x:c r="M11" s="113" t="n">
        <x:f>IF(A11="","",IF(OR(D11="",E11=""),"",IF(E11&lt;=D11,1,0)))</x:f>
        <x:v>1</x:v>
      </x:c>
      <x:c r="N11" s="120" t="n">
        <x:f>IF(A11="","",IF(OR(H11="",I11=""),"",IFERROR(I11/H11,0)))</x:f>
        <x:v>1</x:v>
      </x:c>
      <x:c r="O11" s="113" t="n">
        <x:f>IF(A11="","",IF(OR(D11="",E11=""),"",MAX(0,E11-D11)))</x:f>
        <x:v>0</x:v>
      </x:c>
      <x:c r="P11" s="113" t="n">
        <x:f>IF(B11="","",WEEKDAY(B11,2))</x:f>
        <x:v>6</x:v>
      </x:c>
      <x:c r="Q11" s="113" t="n">
        <x:f>IF(B11="","",MONTH(B11))</x:f>
        <x:v>8</x:v>
      </x:c>
      <x:c r="R11" s="113" t="n">
        <x:f>IF(B11="","",YEAR(B11))</x:f>
        <x:v>2026</x:v>
      </x:c>
    </x:row>
    <x:row r="12" ht="20" customHeight="1">
      <x:c r="A12" s="247" t="str">
        <x:v>K1-26-0392</x:v>
      </x:c>
      <x:c r="B12" s="248" t="n">
        <x:v>46302</x:v>
      </x:c>
      <x:c r="C12" s="247" t="n">
        <x:v>18</x:v>
      </x:c>
      <x:c r="D12" s="248" t="n">
        <x:v>46302</x:v>
      </x:c>
      <x:c r="E12" s="248" t="n">
        <x:v>46302</x:v>
      </x:c>
      <x:c r="F12" s="247" t="str">
        <x:v>B</x:v>
      </x:c>
      <x:c r="G12" s="247" t="str">
        <x:v>P-01</x:v>
      </x:c>
      <x:c r="H12" s="247" t="n">
        <x:v>10</x:v>
      </x:c>
      <x:c r="I12" s="247" t="n">
        <x:v>10</x:v>
      </x:c>
      <x:c r="J12" s="249" t="n">
        <x:v>156.64</x:v>
      </x:c>
      <x:c r="K12" s="247" t="str"/>
      <x:c r="L12" s="247" t="str"/>
      <x:c r="M12" s="113" t="n">
        <x:f>IF(A12="","",IF(OR(D12="",E12=""),"",IF(E12&lt;=D12,1,0)))</x:f>
        <x:v>1</x:v>
      </x:c>
      <x:c r="N12" s="120" t="n">
        <x:f>IF(A12="","",IF(OR(H12="",I12=""),"",IFERROR(I12/H12,0)))</x:f>
        <x:v>1</x:v>
      </x:c>
      <x:c r="O12" s="113" t="n">
        <x:f>IF(A12="","",IF(OR(D12="",E12=""),"",MAX(0,E12-D12)))</x:f>
        <x:v>0</x:v>
      </x:c>
      <x:c r="P12" s="113" t="n">
        <x:f>IF(B12="","",WEEKDAY(B12,2))</x:f>
        <x:v>3</x:v>
      </x:c>
      <x:c r="Q12" s="113" t="n">
        <x:f>IF(B12="","",MONTH(B12))</x:f>
        <x:v>10</x:v>
      </x:c>
      <x:c r="R12" s="113" t="n">
        <x:f>IF(B12="","",YEAR(B12))</x:f>
        <x:v>2026</x:v>
      </x:c>
    </x:row>
    <x:row r="13" ht="20" customHeight="1">
      <x:c r="A13" s="247" t="str">
        <x:v>K1-26-0020</x:v>
      </x:c>
      <x:c r="B13" s="248" t="n">
        <x:v>46043</x:v>
      </x:c>
      <x:c r="C13" s="247" t="n">
        <x:v>8</x:v>
      </x:c>
      <x:c r="D13" s="248" t="n">
        <x:v>46045</x:v>
      </x:c>
      <x:c r="E13" s="248" t="n">
        <x:v>46044</x:v>
      </x:c>
      <x:c r="F13" s="247" t="str">
        <x:v>A</x:v>
      </x:c>
      <x:c r="G13" s="247" t="str">
        <x:v>P-05</x:v>
      </x:c>
      <x:c r="H13" s="247" t="n">
        <x:v>6</x:v>
      </x:c>
      <x:c r="I13" s="247" t="n">
        <x:v>6</x:v>
      </x:c>
      <x:c r="J13" s="249" t="n">
        <x:v>290.13</x:v>
      </x:c>
      <x:c r="K13" s="247" t="str"/>
      <x:c r="L13" s="247" t="str"/>
      <x:c r="M13" s="113" t="n">
        <x:f>IF(A13="","",IF(OR(D13="",E13=""),"",IF(E13&lt;=D13,1,0)))</x:f>
        <x:v>1</x:v>
      </x:c>
      <x:c r="N13" s="120" t="n">
        <x:f>IF(A13="","",IF(OR(H13="",I13=""),"",IFERROR(I13/H13,0)))</x:f>
        <x:v>1</x:v>
      </x:c>
      <x:c r="O13" s="113" t="n">
        <x:f>IF(A13="","",IF(OR(D13="",E13=""),"",MAX(0,E13-D13)))</x:f>
        <x:v>0</x:v>
      </x:c>
      <x:c r="P13" s="113" t="n">
        <x:f>IF(B13="","",WEEKDAY(B13,2))</x:f>
        <x:v>3</x:v>
      </x:c>
      <x:c r="Q13" s="113" t="n">
        <x:f>IF(B13="","",MONTH(B13))</x:f>
        <x:v>1</x:v>
      </x:c>
      <x:c r="R13" s="113" t="n">
        <x:f>IF(B13="","",YEAR(B13))</x:f>
        <x:v>2026</x:v>
      </x:c>
    </x:row>
    <x:row r="14" ht="20" customHeight="1">
      <x:c r="A14" s="247" t="str">
        <x:v>K1-26-0322</x:v>
      </x:c>
      <x:c r="B14" s="248" t="n">
        <x:v>46240</x:v>
      </x:c>
      <x:c r="C14" s="247" t="n">
        <x:v>8</x:v>
      </x:c>
      <x:c r="D14" s="248" t="n">
        <x:v>46242</x:v>
      </x:c>
      <x:c r="E14" s="248" t="n">
        <x:v>46242</x:v>
      </x:c>
      <x:c r="F14" s="247" t="str">
        <x:v>B</x:v>
      </x:c>
      <x:c r="G14" s="247" t="str">
        <x:v>P-03</x:v>
      </x:c>
      <x:c r="H14" s="247" t="n">
        <x:v>20</x:v>
      </x:c>
      <x:c r="I14" s="247" t="n">
        <x:v>20</x:v>
      </x:c>
      <x:c r="J14" s="249" t="n">
        <x:v>685.27</x:v>
      </x:c>
      <x:c r="K14" s="247" t="str"/>
      <x:c r="L14" s="247" t="str"/>
      <x:c r="M14" s="113" t="n">
        <x:f>IF(A14="","",IF(OR(D14="",E14=""),"",IF(E14&lt;=D14,1,0)))</x:f>
        <x:v>1</x:v>
      </x:c>
      <x:c r="N14" s="120" t="n">
        <x:f>IF(A14="","",IF(OR(H14="",I14=""),"",IFERROR(I14/H14,0)))</x:f>
        <x:v>1</x:v>
      </x:c>
      <x:c r="O14" s="113" t="n">
        <x:f>IF(A14="","",IF(OR(D14="",E14=""),"",MAX(0,E14-D14)))</x:f>
        <x:v>0</x:v>
      </x:c>
      <x:c r="P14" s="113" t="n">
        <x:f>IF(B14="","",WEEKDAY(B14,2))</x:f>
        <x:v>4</x:v>
      </x:c>
      <x:c r="Q14" s="113" t="n">
        <x:f>IF(B14="","",MONTH(B14))</x:f>
        <x:v>8</x:v>
      </x:c>
      <x:c r="R14" s="113" t="n">
        <x:f>IF(B14="","",YEAR(B14))</x:f>
        <x:v>2026</x:v>
      </x:c>
    </x:row>
    <x:row r="15" ht="20" customHeight="1">
      <x:c r="A15" s="247" t="str">
        <x:v>K1-26-0237</x:v>
      </x:c>
      <x:c r="B15" s="248" t="n">
        <x:v>46189</x:v>
      </x:c>
      <x:c r="C15" s="247" t="n">
        <x:v>8</x:v>
      </x:c>
      <x:c r="D15" s="248" t="n">
        <x:v>46191</x:v>
      </x:c>
      <x:c r="E15" s="248" t="n">
        <x:v>46191</x:v>
      </x:c>
      <x:c r="F15" s="247" t="str">
        <x:v>A</x:v>
      </x:c>
      <x:c r="G15" s="247" t="str">
        <x:v>P-06</x:v>
      </x:c>
      <x:c r="H15" s="247" t="n">
        <x:v>2</x:v>
      </x:c>
      <x:c r="I15" s="247" t="n">
        <x:v>2</x:v>
      </x:c>
      <x:c r="J15" s="249" t="n">
        <x:v>36.75</x:v>
      </x:c>
      <x:c r="K15" s="247" t="str"/>
      <x:c r="L15" s="247" t="str"/>
      <x:c r="M15" s="113" t="n">
        <x:f>IF(A15="","",IF(OR(D15="",E15=""),"",IF(E15&lt;=D15,1,0)))</x:f>
        <x:v>1</x:v>
      </x:c>
      <x:c r="N15" s="120" t="n">
        <x:f>IF(A15="","",IF(OR(H15="",I15=""),"",IFERROR(I15/H15,0)))</x:f>
        <x:v>1</x:v>
      </x:c>
      <x:c r="O15" s="113" t="n">
        <x:f>IF(A15="","",IF(OR(D15="",E15=""),"",MAX(0,E15-D15)))</x:f>
        <x:v>0</x:v>
      </x:c>
      <x:c r="P15" s="113" t="n">
        <x:f>IF(B15="","",WEEKDAY(B15,2))</x:f>
        <x:v>2</x:v>
      </x:c>
      <x:c r="Q15" s="113" t="n">
        <x:f>IF(B15="","",MONTH(B15))</x:f>
        <x:v>6</x:v>
      </x:c>
      <x:c r="R15" s="113" t="n">
        <x:f>IF(B15="","",YEAR(B15))</x:f>
        <x:v>2026</x:v>
      </x:c>
    </x:row>
    <x:row r="16" ht="20" customHeight="1">
      <x:c r="A16" s="247" t="str">
        <x:v>K1-26-0036</x:v>
      </x:c>
      <x:c r="B16" s="248" t="n">
        <x:v>46057</x:v>
      </x:c>
      <x:c r="C16" s="247" t="n">
        <x:v>10</x:v>
      </x:c>
      <x:c r="D16" s="248" t="n">
        <x:v>46058</x:v>
      </x:c>
      <x:c r="E16" s="248" t="n">
        <x:v>46059</x:v>
      </x:c>
      <x:c r="F16" s="247" t="str">
        <x:v>A</x:v>
      </x:c>
      <x:c r="G16" s="247" t="str">
        <x:v>P-06</x:v>
      </x:c>
      <x:c r="H16" s="247" t="n">
        <x:v>11</x:v>
      </x:c>
      <x:c r="I16" s="247" t="n">
        <x:v>9</x:v>
      </x:c>
      <x:c r="J16" s="249" t="n">
        <x:v>238.91</x:v>
      </x:c>
      <x:c r="K16" s="247" t="str">
        <x:f>Lang!$B$59</x:f>
        <x:v>Low stock</x:v>
      </x:c>
      <x:c r="L16" s="247" t="str"/>
      <x:c r="M16" s="113" t="n">
        <x:f>IF(A16="","",IF(OR(D16="",E16=""),"",IF(E16&lt;=D16,1,0)))</x:f>
        <x:v>0</x:v>
      </x:c>
      <x:c r="N16" s="120" t="n">
        <x:f>IF(A16="","",IF(OR(H16="",I16=""),"",IFERROR(I16/H16,0)))</x:f>
        <x:v>0.8181818181818182</x:v>
      </x:c>
      <x:c r="O16" s="113" t="n">
        <x:f>IF(A16="","",IF(OR(D16="",E16=""),"",MAX(0,E16-D16)))</x:f>
        <x:v>1</x:v>
      </x:c>
      <x:c r="P16" s="113" t="n">
        <x:f>IF(B16="","",WEEKDAY(B16,2))</x:f>
        <x:v>3</x:v>
      </x:c>
      <x:c r="Q16" s="113" t="n">
        <x:f>IF(B16="","",MONTH(B16))</x:f>
        <x:v>2</x:v>
      </x:c>
      <x:c r="R16" s="113" t="n">
        <x:f>IF(B16="","",YEAR(B16))</x:f>
        <x:v>2026</x:v>
      </x:c>
    </x:row>
    <x:row r="17" ht="20" customHeight="1">
      <x:c r="A17" s="247" t="str">
        <x:v>K1-26-0313</x:v>
      </x:c>
      <x:c r="B17" s="248" t="n">
        <x:v>46253</x:v>
      </x:c>
      <x:c r="C17" s="247" t="n">
        <x:v>18</x:v>
      </x:c>
      <x:c r="D17" s="248" t="n">
        <x:v>46255</x:v>
      </x:c>
      <x:c r="E17" s="248" t="n">
        <x:v>46255</x:v>
      </x:c>
      <x:c r="F17" s="247" t="str">
        <x:v>D</x:v>
      </x:c>
      <x:c r="G17" s="247" t="str">
        <x:v>P-06</x:v>
      </x:c>
      <x:c r="H17" s="247" t="n">
        <x:v>23</x:v>
      </x:c>
      <x:c r="I17" s="247" t="n">
        <x:v>23</x:v>
      </x:c>
      <x:c r="J17" s="249" t="n">
        <x:v>626.69</x:v>
      </x:c>
      <x:c r="K17" s="247" t="str"/>
      <x:c r="L17" s="247" t="str"/>
      <x:c r="M17" s="113" t="n">
        <x:f>IF(A17="","",IF(OR(D17="",E17=""),"",IF(E17&lt;=D17,1,0)))</x:f>
        <x:v>1</x:v>
      </x:c>
      <x:c r="N17" s="120" t="n">
        <x:f>IF(A17="","",IF(OR(H17="",I17=""),"",IFERROR(I17/H17,0)))</x:f>
        <x:v>1</x:v>
      </x:c>
      <x:c r="O17" s="113" t="n">
        <x:f>IF(A17="","",IF(OR(D17="",E17=""),"",MAX(0,E17-D17)))</x:f>
        <x:v>0</x:v>
      </x:c>
      <x:c r="P17" s="113" t="n">
        <x:f>IF(B17="","",WEEKDAY(B17,2))</x:f>
        <x:v>3</x:v>
      </x:c>
      <x:c r="Q17" s="113" t="n">
        <x:f>IF(B17="","",MONTH(B17))</x:f>
        <x:v>8</x:v>
      </x:c>
      <x:c r="R17" s="113" t="n">
        <x:f>IF(B17="","",YEAR(B17))</x:f>
        <x:v>2026</x:v>
      </x:c>
    </x:row>
    <x:row r="18" ht="20" customHeight="1">
      <x:c r="A18" s="247" t="str">
        <x:v>K1-26-0140</x:v>
      </x:c>
      <x:c r="B18" s="248" t="n">
        <x:v>46125</x:v>
      </x:c>
      <x:c r="C18" s="247" t="n">
        <x:v>10</x:v>
      </x:c>
      <x:c r="D18" s="248" t="n">
        <x:v>46127</x:v>
      </x:c>
      <x:c r="E18" s="248" t="n">
        <x:v>46127</x:v>
      </x:c>
      <x:c r="F18" s="247" t="str">
        <x:v>D</x:v>
      </x:c>
      <x:c r="G18" s="247" t="str">
        <x:v>P-03</x:v>
      </x:c>
      <x:c r="H18" s="247" t="n">
        <x:v>20</x:v>
      </x:c>
      <x:c r="I18" s="247" t="n">
        <x:v>20</x:v>
      </x:c>
      <x:c r="J18" s="249" t="n">
        <x:v>456.91</x:v>
      </x:c>
      <x:c r="K18" s="247" t="str"/>
      <x:c r="L18" s="247" t="str"/>
      <x:c r="M18" s="113" t="n">
        <x:f>IF(A18="","",IF(OR(D18="",E18=""),"",IF(E18&lt;=D18,1,0)))</x:f>
        <x:v>1</x:v>
      </x:c>
      <x:c r="N18" s="120" t="n">
        <x:f>IF(A18="","",IF(OR(H18="",I18=""),"",IFERROR(I18/H18,0)))</x:f>
        <x:v>1</x:v>
      </x:c>
      <x:c r="O18" s="113" t="n">
        <x:f>IF(A18="","",IF(OR(D18="",E18=""),"",MAX(0,E18-D18)))</x:f>
        <x:v>0</x:v>
      </x:c>
      <x:c r="P18" s="113" t="n">
        <x:f>IF(B18="","",WEEKDAY(B18,2))</x:f>
        <x:v>1</x:v>
      </x:c>
      <x:c r="Q18" s="113" t="n">
        <x:f>IF(B18="","",MONTH(B18))</x:f>
        <x:v>4</x:v>
      </x:c>
      <x:c r="R18" s="113" t="n">
        <x:f>IF(B18="","",YEAR(B18))</x:f>
        <x:v>2026</x:v>
      </x:c>
    </x:row>
    <x:row r="19" ht="20" customHeight="1">
      <x:c r="A19" s="247" t="str">
        <x:v>K1-26-0315</x:v>
      </x:c>
      <x:c r="B19" s="248" t="n">
        <x:v>46243</x:v>
      </x:c>
      <x:c r="C19" s="247" t="n">
        <x:v>14</x:v>
      </x:c>
      <x:c r="D19" s="248" t="n">
        <x:v>46244</x:v>
      </x:c>
      <x:c r="E19" s="248" t="n">
        <x:v>46244</x:v>
      </x:c>
      <x:c r="F19" s="247" t="str">
        <x:v>C</x:v>
      </x:c>
      <x:c r="G19" s="247" t="str">
        <x:v>P-04</x:v>
      </x:c>
      <x:c r="H19" s="247" t="n">
        <x:v>19</x:v>
      </x:c>
      <x:c r="I19" s="247" t="n">
        <x:v>19</x:v>
      </x:c>
      <x:c r="J19" s="249" t="n">
        <x:v>858.03</x:v>
      </x:c>
      <x:c r="K19" s="247" t="str"/>
      <x:c r="L19" s="247" t="str"/>
      <x:c r="M19" s="113" t="n">
        <x:f>IF(A19="","",IF(OR(D19="",E19=""),"",IF(E19&lt;=D19,1,0)))</x:f>
        <x:v>1</x:v>
      </x:c>
      <x:c r="N19" s="120" t="n">
        <x:f>IF(A19="","",IF(OR(H19="",I19=""),"",IFERROR(I19/H19,0)))</x:f>
        <x:v>1</x:v>
      </x:c>
      <x:c r="O19" s="113" t="n">
        <x:f>IF(A19="","",IF(OR(D19="",E19=""),"",MAX(0,E19-D19)))</x:f>
        <x:v>0</x:v>
      </x:c>
      <x:c r="P19" s="113" t="n">
        <x:f>IF(B19="","",WEEKDAY(B19,2))</x:f>
        <x:v>7</x:v>
      </x:c>
      <x:c r="Q19" s="113" t="n">
        <x:f>IF(B19="","",MONTH(B19))</x:f>
        <x:v>8</x:v>
      </x:c>
      <x:c r="R19" s="113" t="n">
        <x:f>IF(B19="","",YEAR(B19))</x:f>
        <x:v>2026</x:v>
      </x:c>
    </x:row>
    <x:row r="20" ht="20" customHeight="1">
      <x:c r="A20" s="247" t="str">
        <x:v>K1-26-0212</x:v>
      </x:c>
      <x:c r="B20" s="248" t="n">
        <x:v>46187</x:v>
      </x:c>
      <x:c r="C20" s="247" t="n">
        <x:v>14</x:v>
      </x:c>
      <x:c r="D20" s="248" t="n">
        <x:v>46187</x:v>
      </x:c>
      <x:c r="E20" s="248" t="n">
        <x:v>46187</x:v>
      </x:c>
      <x:c r="F20" s="247" t="str">
        <x:v>C</x:v>
      </x:c>
      <x:c r="G20" s="247" t="str">
        <x:v>P-03</x:v>
      </x:c>
      <x:c r="H20" s="247" t="n">
        <x:v>10</x:v>
      </x:c>
      <x:c r="I20" s="247" t="n">
        <x:v>10</x:v>
      </x:c>
      <x:c r="J20" s="249" t="n">
        <x:v>362.92</x:v>
      </x:c>
      <x:c r="K20" s="247" t="str"/>
      <x:c r="L20" s="247" t="str"/>
      <x:c r="M20" s="113" t="n">
        <x:f>IF(A20="","",IF(OR(D20="",E20=""),"",IF(E20&lt;=D20,1,0)))</x:f>
        <x:v>1</x:v>
      </x:c>
      <x:c r="N20" s="120" t="n">
        <x:f>IF(A20="","",IF(OR(H20="",I20=""),"",IFERROR(I20/H20,0)))</x:f>
        <x:v>1</x:v>
      </x:c>
      <x:c r="O20" s="113" t="n">
        <x:f>IF(A20="","",IF(OR(D20="",E20=""),"",MAX(0,E20-D20)))</x:f>
        <x:v>0</x:v>
      </x:c>
      <x:c r="P20" s="113" t="n">
        <x:f>IF(B20="","",WEEKDAY(B20,2))</x:f>
        <x:v>7</x:v>
      </x:c>
      <x:c r="Q20" s="113" t="n">
        <x:f>IF(B20="","",MONTH(B20))</x:f>
        <x:v>6</x:v>
      </x:c>
      <x:c r="R20" s="113" t="n">
        <x:f>IF(B20="","",YEAR(B20))</x:f>
        <x:v>2026</x:v>
      </x:c>
    </x:row>
    <x:row r="21" ht="20" customHeight="1">
      <x:c r="A21" s="247" t="str">
        <x:v>K1-26-0005</x:v>
      </x:c>
      <x:c r="B21" s="248" t="n">
        <x:v>46024</x:v>
      </x:c>
      <x:c r="C21" s="247" t="n">
        <x:v>10</x:v>
      </x:c>
      <x:c r="D21" s="248" t="n">
        <x:v>46027</x:v>
      </x:c>
      <x:c r="E21" s="248" t="n">
        <x:v>46027</x:v>
      </x:c>
      <x:c r="F21" s="247" t="str">
        <x:v>B</x:v>
      </x:c>
      <x:c r="G21" s="247" t="str">
        <x:v>P-05</x:v>
      </x:c>
      <x:c r="H21" s="247" t="n">
        <x:v>15</x:v>
      </x:c>
      <x:c r="I21" s="247" t="n">
        <x:v>14</x:v>
      </x:c>
      <x:c r="J21" s="249" t="n">
        <x:v>440.84</x:v>
      </x:c>
      <x:c r="K21" s="247" t="str"/>
      <x:c r="L21" s="247" t="str"/>
      <x:c r="M21" s="113" t="n">
        <x:f>IF(A21="","",IF(OR(D21="",E21=""),"",IF(E21&lt;=D21,1,0)))</x:f>
        <x:v>1</x:v>
      </x:c>
      <x:c r="N21" s="120" t="n">
        <x:f>IF(A21="","",IF(OR(H21="",I21=""),"",IFERROR(I21/H21,0)))</x:f>
        <x:v>0.9333333333333333</x:v>
      </x:c>
      <x:c r="O21" s="113" t="n">
        <x:f>IF(A21="","",IF(OR(D21="",E21=""),"",MAX(0,E21-D21)))</x:f>
        <x:v>0</x:v>
      </x:c>
      <x:c r="P21" s="113" t="n">
        <x:f>IF(B21="","",WEEKDAY(B21,2))</x:f>
        <x:v>5</x:v>
      </x:c>
      <x:c r="Q21" s="113" t="n">
        <x:f>IF(B21="","",MONTH(B21))</x:f>
        <x:v>1</x:v>
      </x:c>
      <x:c r="R21" s="113" t="n">
        <x:f>IF(B21="","",YEAR(B21))</x:f>
        <x:v>2026</x:v>
      </x:c>
    </x:row>
    <x:row r="22" ht="20" customHeight="1">
      <x:c r="A22" s="247" t="str">
        <x:v>K1-26-0270</x:v>
      </x:c>
      <x:c r="B22" s="248" t="n">
        <x:v>46212</x:v>
      </x:c>
      <x:c r="C22" s="247" t="n">
        <x:v>14</x:v>
      </x:c>
      <x:c r="D22" s="248" t="n">
        <x:v>46214</x:v>
      </x:c>
      <x:c r="E22" s="248" t="n">
        <x:v>46214</x:v>
      </x:c>
      <x:c r="F22" s="247" t="str">
        <x:v>B</x:v>
      </x:c>
      <x:c r="G22" s="247" t="str">
        <x:v>P-05</x:v>
      </x:c>
      <x:c r="H22" s="247" t="n">
        <x:v>23</x:v>
      </x:c>
      <x:c r="I22" s="247" t="n">
        <x:v>23</x:v>
      </x:c>
      <x:c r="J22" s="249" t="n">
        <x:v>1136.31</x:v>
      </x:c>
      <x:c r="K22" s="247" t="str"/>
      <x:c r="L22" s="247" t="str"/>
      <x:c r="M22" s="113" t="n">
        <x:f>IF(A22="","",IF(OR(D22="",E22=""),"",IF(E22&lt;=D22,1,0)))</x:f>
        <x:v>1</x:v>
      </x:c>
      <x:c r="N22" s="120" t="n">
        <x:f>IF(A22="","",IF(OR(H22="",I22=""),"",IFERROR(I22/H22,0)))</x:f>
        <x:v>1</x:v>
      </x:c>
      <x:c r="O22" s="113" t="n">
        <x:f>IF(A22="","",IF(OR(D22="",E22=""),"",MAX(0,E22-D22)))</x:f>
        <x:v>0</x:v>
      </x:c>
      <x:c r="P22" s="113" t="n">
        <x:f>IF(B22="","",WEEKDAY(B22,2))</x:f>
        <x:v>4</x:v>
      </x:c>
      <x:c r="Q22" s="113" t="n">
        <x:f>IF(B22="","",MONTH(B22))</x:f>
        <x:v>7</x:v>
      </x:c>
      <x:c r="R22" s="113" t="n">
        <x:f>IF(B22="","",YEAR(B22))</x:f>
        <x:v>2026</x:v>
      </x:c>
    </x:row>
    <x:row r="23" ht="20" customHeight="1">
      <x:c r="A23" s="247" t="str">
        <x:v>K1-26-0406</x:v>
      </x:c>
      <x:c r="B23" s="248" t="n">
        <x:v>46303</x:v>
      </x:c>
      <x:c r="C23" s="247" t="n">
        <x:v>10</x:v>
      </x:c>
      <x:c r="D23" s="248" t="n">
        <x:v>46306</x:v>
      </x:c>
      <x:c r="E23" s="248" t="n">
        <x:v>46306</x:v>
      </x:c>
      <x:c r="F23" s="247" t="str">
        <x:v>A</x:v>
      </x:c>
      <x:c r="G23" s="247" t="str">
        <x:v>P-04</x:v>
      </x:c>
      <x:c r="H23" s="247" t="n">
        <x:v>17</x:v>
      </x:c>
      <x:c r="I23" s="247" t="n">
        <x:v>16</x:v>
      </x:c>
      <x:c r="J23" s="249" t="n">
        <x:v>657.83</x:v>
      </x:c>
      <x:c r="K23" s="247" t="str"/>
      <x:c r="L23" s="247" t="str"/>
      <x:c r="M23" s="113" t="n">
        <x:f>IF(A23="","",IF(OR(D23="",E23=""),"",IF(E23&lt;=D23,1,0)))</x:f>
        <x:v>1</x:v>
      </x:c>
      <x:c r="N23" s="120" t="n">
        <x:f>IF(A23="","",IF(OR(H23="",I23=""),"",IFERROR(I23/H23,0)))</x:f>
        <x:v>0.9411764705882353</x:v>
      </x:c>
      <x:c r="O23" s="113" t="n">
        <x:f>IF(A23="","",IF(OR(D23="",E23=""),"",MAX(0,E23-D23)))</x:f>
        <x:v>0</x:v>
      </x:c>
      <x:c r="P23" s="113" t="n">
        <x:f>IF(B23="","",WEEKDAY(B23,2))</x:f>
        <x:v>4</x:v>
      </x:c>
      <x:c r="Q23" s="113" t="n">
        <x:f>IF(B23="","",MONTH(B23))</x:f>
        <x:v>10</x:v>
      </x:c>
      <x:c r="R23" s="113" t="n">
        <x:f>IF(B23="","",YEAR(B23))</x:f>
        <x:v>2026</x:v>
      </x:c>
    </x:row>
    <x:row r="24" ht="20" customHeight="1">
      <x:c r="A24" s="247" t="str">
        <x:v>K1-26-0072</x:v>
      </x:c>
      <x:c r="B24" s="248" t="n">
        <x:v>46097</x:v>
      </x:c>
      <x:c r="C24" s="247" t="n">
        <x:v>14</x:v>
      </x:c>
      <x:c r="D24" s="248" t="n">
        <x:v>46097</x:v>
      </x:c>
      <x:c r="E24" s="248" t="n">
        <x:v>46097</x:v>
      </x:c>
      <x:c r="F24" s="247" t="str">
        <x:v>A</x:v>
      </x:c>
      <x:c r="G24" s="247" t="str">
        <x:v>P-03</x:v>
      </x:c>
      <x:c r="H24" s="247" t="n">
        <x:v>23</x:v>
      </x:c>
      <x:c r="I24" s="247" t="n">
        <x:v>22</x:v>
      </x:c>
      <x:c r="J24" s="249" t="n">
        <x:v>1057.86</x:v>
      </x:c>
      <x:c r="K24" s="247" t="str"/>
      <x:c r="L24" s="247" t="str"/>
      <x:c r="M24" s="113" t="n">
        <x:f>IF(A24="","",IF(OR(D24="",E24=""),"",IF(E24&lt;=D24,1,0)))</x:f>
        <x:v>1</x:v>
      </x:c>
      <x:c r="N24" s="120" t="n">
        <x:f>IF(A24="","",IF(OR(H24="",I24=""),"",IFERROR(I24/H24,0)))</x:f>
        <x:v>0.9565217391304348</x:v>
      </x:c>
      <x:c r="O24" s="113" t="n">
        <x:f>IF(A24="","",IF(OR(D24="",E24=""),"",MAX(0,E24-D24)))</x:f>
        <x:v>0</x:v>
      </x:c>
      <x:c r="P24" s="113" t="n">
        <x:f>IF(B24="","",WEEKDAY(B24,2))</x:f>
        <x:v>1</x:v>
      </x:c>
      <x:c r="Q24" s="113" t="n">
        <x:f>IF(B24="","",MONTH(B24))</x:f>
        <x:v>3</x:v>
      </x:c>
      <x:c r="R24" s="113" t="n">
        <x:f>IF(B24="","",YEAR(B24))</x:f>
        <x:v>2026</x:v>
      </x:c>
    </x:row>
    <x:row r="25" ht="20" customHeight="1">
      <x:c r="A25" s="247" t="str">
        <x:v>K1-26-0301</x:v>
      </x:c>
      <x:c r="B25" s="248" t="n">
        <x:v>46242</x:v>
      </x:c>
      <x:c r="C25" s="247" t="n">
        <x:v>12</x:v>
      </x:c>
      <x:c r="D25" s="248" t="n">
        <x:v>46244</x:v>
      </x:c>
      <x:c r="E25" s="248" t="n">
        <x:v>46244</x:v>
      </x:c>
      <x:c r="F25" s="247" t="str">
        <x:v>C</x:v>
      </x:c>
      <x:c r="G25" s="247" t="str">
        <x:v>P-03</x:v>
      </x:c>
      <x:c r="H25" s="247" t="n">
        <x:v>2</x:v>
      </x:c>
      <x:c r="I25" s="247" t="n">
        <x:v>2</x:v>
      </x:c>
      <x:c r="J25" s="249" t="n">
        <x:v>69.8</x:v>
      </x:c>
      <x:c r="K25" s="247" t="str"/>
      <x:c r="L25" s="247" t="str"/>
      <x:c r="M25" s="113" t="n">
        <x:f>IF(A25="","",IF(OR(D25="",E25=""),"",IF(E25&lt;=D25,1,0)))</x:f>
        <x:v>1</x:v>
      </x:c>
      <x:c r="N25" s="120" t="n">
        <x:f>IF(A25="","",IF(OR(H25="",I25=""),"",IFERROR(I25/H25,0)))</x:f>
        <x:v>1</x:v>
      </x:c>
      <x:c r="O25" s="113" t="n">
        <x:f>IF(A25="","",IF(OR(D25="",E25=""),"",MAX(0,E25-D25)))</x:f>
        <x:v>0</x:v>
      </x:c>
      <x:c r="P25" s="113" t="n">
        <x:f>IF(B25="","",WEEKDAY(B25,2))</x:f>
        <x:v>6</x:v>
      </x:c>
      <x:c r="Q25" s="113" t="n">
        <x:f>IF(B25="","",MONTH(B25))</x:f>
        <x:v>8</x:v>
      </x:c>
      <x:c r="R25" s="113" t="n">
        <x:f>IF(B25="","",YEAR(B25))</x:f>
        <x:v>2026</x:v>
      </x:c>
    </x:row>
    <x:row r="26" ht="20" customHeight="1">
      <x:c r="A26" s="247" t="str">
        <x:v>K1-26-0250</x:v>
      </x:c>
      <x:c r="B26" s="248" t="n">
        <x:v>46208</x:v>
      </x:c>
      <x:c r="C26" s="247" t="n">
        <x:v>8</x:v>
      </x:c>
      <x:c r="D26" s="248" t="n">
        <x:v>46208</x:v>
      </x:c>
      <x:c r="E26" s="248" t="n">
        <x:v>46208</x:v>
      </x:c>
      <x:c r="F26" s="247" t="str">
        <x:v>B</x:v>
      </x:c>
      <x:c r="G26" s="247" t="str">
        <x:v>P-04</x:v>
      </x:c>
      <x:c r="H26" s="247" t="n">
        <x:v>12</x:v>
      </x:c>
      <x:c r="I26" s="247" t="n">
        <x:v>12</x:v>
      </x:c>
      <x:c r="J26" s="249" t="n">
        <x:v>399.87</x:v>
      </x:c>
      <x:c r="K26" s="247" t="str"/>
      <x:c r="L26" s="247" t="str"/>
      <x:c r="M26" s="113" t="n">
        <x:f>IF(A26="","",IF(OR(D26="",E26=""),"",IF(E26&lt;=D26,1,0)))</x:f>
        <x:v>1</x:v>
      </x:c>
      <x:c r="N26" s="120" t="n">
        <x:f>IF(A26="","",IF(OR(H26="",I26=""),"",IFERROR(I26/H26,0)))</x:f>
        <x:v>1</x:v>
      </x:c>
      <x:c r="O26" s="113" t="n">
        <x:f>IF(A26="","",IF(OR(D26="",E26=""),"",MAX(0,E26-D26)))</x:f>
        <x:v>0</x:v>
      </x:c>
      <x:c r="P26" s="113" t="n">
        <x:f>IF(B26="","",WEEKDAY(B26,2))</x:f>
        <x:v>7</x:v>
      </x:c>
      <x:c r="Q26" s="113" t="n">
        <x:f>IF(B26="","",MONTH(B26))</x:f>
        <x:v>7</x:v>
      </x:c>
      <x:c r="R26" s="113" t="n">
        <x:f>IF(B26="","",YEAR(B26))</x:f>
        <x:v>2026</x:v>
      </x:c>
    </x:row>
    <x:row r="27" ht="20" customHeight="1">
      <x:c r="A27" s="247" t="str">
        <x:v>K1-26-0162</x:v>
      </x:c>
      <x:c r="B27" s="248" t="n">
        <x:v>46165</x:v>
      </x:c>
      <x:c r="C27" s="247" t="n">
        <x:v>14</x:v>
      </x:c>
      <x:c r="D27" s="248" t="n">
        <x:v>46168</x:v>
      </x:c>
      <x:c r="E27" s="248" t="n">
        <x:v>46169</x:v>
      </x:c>
      <x:c r="F27" s="247" t="str">
        <x:v>A</x:v>
      </x:c>
      <x:c r="G27" s="247" t="str">
        <x:v>P-06</x:v>
      </x:c>
      <x:c r="H27" s="247" t="n">
        <x:v>21</x:v>
      </x:c>
      <x:c r="I27" s="247" t="n">
        <x:v>20</x:v>
      </x:c>
      <x:c r="J27" s="249" t="n">
        <x:v>354.63</x:v>
      </x:c>
      <x:c r="K27" s="247" t="str">
        <x:f>Lang!$B$61</x:f>
        <x:v>Label error</x:v>
      </x:c>
      <x:c r="L27" s="247" t="str"/>
      <x:c r="M27" s="113" t="n">
        <x:f>IF(A27="","",IF(OR(D27="",E27=""),"",IF(E27&lt;=D27,1,0)))</x:f>
        <x:v>0</x:v>
      </x:c>
      <x:c r="N27" s="120" t="n">
        <x:f>IF(A27="","",IF(OR(H27="",I27=""),"",IFERROR(I27/H27,0)))</x:f>
        <x:v>0.9523809523809523</x:v>
      </x:c>
      <x:c r="O27" s="113" t="n">
        <x:f>IF(A27="","",IF(OR(D27="",E27=""),"",MAX(0,E27-D27)))</x:f>
        <x:v>1</x:v>
      </x:c>
      <x:c r="P27" s="113" t="n">
        <x:f>IF(B27="","",WEEKDAY(B27,2))</x:f>
        <x:v>6</x:v>
      </x:c>
      <x:c r="Q27" s="113" t="n">
        <x:f>IF(B27="","",MONTH(B27))</x:f>
        <x:v>5</x:v>
      </x:c>
      <x:c r="R27" s="113" t="n">
        <x:f>IF(B27="","",YEAR(B27))</x:f>
        <x:v>2026</x:v>
      </x:c>
    </x:row>
    <x:row r="28" ht="20" customHeight="1">
      <x:c r="A28" s="247" t="str">
        <x:v>K1-26-0218</x:v>
      </x:c>
      <x:c r="B28" s="248" t="n">
        <x:v>46179</x:v>
      </x:c>
      <x:c r="C28" s="247" t="n">
        <x:v>16</x:v>
      </x:c>
      <x:c r="D28" s="248" t="n">
        <x:v>46181</x:v>
      </x:c>
      <x:c r="E28" s="248" t="n">
        <x:v>46181</x:v>
      </x:c>
      <x:c r="F28" s="247" t="str">
        <x:v>B</x:v>
      </x:c>
      <x:c r="G28" s="247" t="str">
        <x:v>P-04</x:v>
      </x:c>
      <x:c r="H28" s="247" t="n">
        <x:v>18</x:v>
      </x:c>
      <x:c r="I28" s="247" t="n">
        <x:v>18</x:v>
      </x:c>
      <x:c r="J28" s="249" t="n">
        <x:v>763.62</x:v>
      </x:c>
      <x:c r="K28" s="247" t="str"/>
      <x:c r="L28" s="247" t="str"/>
      <x:c r="M28" s="113" t="n">
        <x:f>IF(A28="","",IF(OR(D28="",E28=""),"",IF(E28&lt;=D28,1,0)))</x:f>
        <x:v>1</x:v>
      </x:c>
      <x:c r="N28" s="120" t="n">
        <x:f>IF(A28="","",IF(OR(H28="",I28=""),"",IFERROR(I28/H28,0)))</x:f>
        <x:v>1</x:v>
      </x:c>
      <x:c r="O28" s="113" t="n">
        <x:f>IF(A28="","",IF(OR(D28="",E28=""),"",MAX(0,E28-D28)))</x:f>
        <x:v>0</x:v>
      </x:c>
      <x:c r="P28" s="113" t="n">
        <x:f>IF(B28="","",WEEKDAY(B28,2))</x:f>
        <x:v>6</x:v>
      </x:c>
      <x:c r="Q28" s="113" t="n">
        <x:f>IF(B28="","",MONTH(B28))</x:f>
        <x:v>6</x:v>
      </x:c>
      <x:c r="R28" s="113" t="n">
        <x:f>IF(B28="","",YEAR(B28))</x:f>
        <x:v>2026</x:v>
      </x:c>
    </x:row>
    <x:row r="29" ht="20" customHeight="1">
      <x:c r="A29" s="247" t="str">
        <x:v>K1-26-0191</x:v>
      </x:c>
      <x:c r="B29" s="248" t="n">
        <x:v>46163</x:v>
      </x:c>
      <x:c r="C29" s="247" t="n">
        <x:v>10</x:v>
      </x:c>
      <x:c r="D29" s="248" t="n">
        <x:v>46165</x:v>
      </x:c>
      <x:c r="E29" s="248" t="n">
        <x:v>46165</x:v>
      </x:c>
      <x:c r="F29" s="247" t="str">
        <x:v>D</x:v>
      </x:c>
      <x:c r="G29" s="247" t="str">
        <x:v>P-01</x:v>
      </x:c>
      <x:c r="H29" s="247" t="n">
        <x:v>5</x:v>
      </x:c>
      <x:c r="I29" s="247" t="n">
        <x:v>5</x:v>
      </x:c>
      <x:c r="J29" s="249" t="n">
        <x:v>236.65</x:v>
      </x:c>
      <x:c r="K29" s="247" t="str"/>
      <x:c r="L29" s="247" t="str"/>
      <x:c r="M29" s="113" t="n">
        <x:f>IF(A29="","",IF(OR(D29="",E29=""),"",IF(E29&lt;=D29,1,0)))</x:f>
        <x:v>1</x:v>
      </x:c>
      <x:c r="N29" s="120" t="n">
        <x:f>IF(A29="","",IF(OR(H29="",I29=""),"",IFERROR(I29/H29,0)))</x:f>
        <x:v>1</x:v>
      </x:c>
      <x:c r="O29" s="113" t="n">
        <x:f>IF(A29="","",IF(OR(D29="",E29=""),"",MAX(0,E29-D29)))</x:f>
        <x:v>0</x:v>
      </x:c>
      <x:c r="P29" s="113" t="n">
        <x:f>IF(B29="","",WEEKDAY(B29,2))</x:f>
        <x:v>4</x:v>
      </x:c>
      <x:c r="Q29" s="113" t="n">
        <x:f>IF(B29="","",MONTH(B29))</x:f>
        <x:v>5</x:v>
      </x:c>
      <x:c r="R29" s="113" t="n">
        <x:f>IF(B29="","",YEAR(B29))</x:f>
        <x:v>2026</x:v>
      </x:c>
    </x:row>
    <x:row r="30" ht="20" customHeight="1">
      <x:c r="A30" s="247" t="str">
        <x:v>K1-26-0139</x:v>
      </x:c>
      <x:c r="B30" s="248" t="n">
        <x:v>46117</x:v>
      </x:c>
      <x:c r="C30" s="247" t="n">
        <x:v>12</x:v>
      </x:c>
      <x:c r="D30" s="248" t="n">
        <x:v>46118</x:v>
      </x:c>
      <x:c r="E30" s="248" t="n">
        <x:v>46119</x:v>
      </x:c>
      <x:c r="F30" s="247" t="str">
        <x:v>C</x:v>
      </x:c>
      <x:c r="G30" s="247" t="str">
        <x:v>P-05</x:v>
      </x:c>
      <x:c r="H30" s="247" t="n">
        <x:v>13</x:v>
      </x:c>
      <x:c r="I30" s="247" t="n">
        <x:v>13</x:v>
      </x:c>
      <x:c r="J30" s="249" t="n">
        <x:v>221.22</x:v>
      </x:c>
      <x:c r="K30" s="247" t="str">
        <x:f>Lang!$B$61</x:f>
        <x:v>Label error</x:v>
      </x:c>
      <x:c r="L30" s="247" t="str"/>
      <x:c r="M30" s="113" t="n">
        <x:f>IF(A30="","",IF(OR(D30="",E30=""),"",IF(E30&lt;=D30,1,0)))</x:f>
        <x:v>0</x:v>
      </x:c>
      <x:c r="N30" s="120" t="n">
        <x:f>IF(A30="","",IF(OR(H30="",I30=""),"",IFERROR(I30/H30,0)))</x:f>
        <x:v>1</x:v>
      </x:c>
      <x:c r="O30" s="113" t="n">
        <x:f>IF(A30="","",IF(OR(D30="",E30=""),"",MAX(0,E30-D30)))</x:f>
        <x:v>1</x:v>
      </x:c>
      <x:c r="P30" s="113" t="n">
        <x:f>IF(B30="","",WEEKDAY(B30,2))</x:f>
        <x:v>7</x:v>
      </x:c>
      <x:c r="Q30" s="113" t="n">
        <x:f>IF(B30="","",MONTH(B30))</x:f>
        <x:v>4</x:v>
      </x:c>
      <x:c r="R30" s="113" t="n">
        <x:f>IF(B30="","",YEAR(B30))</x:f>
        <x:v>2026</x:v>
      </x:c>
    </x:row>
    <x:row r="31" ht="20" customHeight="1">
      <x:c r="A31" s="247" t="str">
        <x:v>K1-26-0156</x:v>
      </x:c>
      <x:c r="B31" s="248" t="n">
        <x:v>46162</x:v>
      </x:c>
      <x:c r="C31" s="247" t="n">
        <x:v>12</x:v>
      </x:c>
      <x:c r="D31" s="248" t="n">
        <x:v>46164</x:v>
      </x:c>
      <x:c r="E31" s="248" t="n">
        <x:v>46164</x:v>
      </x:c>
      <x:c r="F31" s="247" t="str">
        <x:v>A</x:v>
      </x:c>
      <x:c r="G31" s="247" t="str">
        <x:v>P-03</x:v>
      </x:c>
      <x:c r="H31" s="247" t="n">
        <x:v>11</x:v>
      </x:c>
      <x:c r="I31" s="247" t="n">
        <x:v>9</x:v>
      </x:c>
      <x:c r="J31" s="249" t="n">
        <x:v>385.58</x:v>
      </x:c>
      <x:c r="K31" s="247" t="str"/>
      <x:c r="L31" s="247" t="str"/>
      <x:c r="M31" s="113" t="n">
        <x:f>IF(A31="","",IF(OR(D31="",E31=""),"",IF(E31&lt;=D31,1,0)))</x:f>
        <x:v>1</x:v>
      </x:c>
      <x:c r="N31" s="120" t="n">
        <x:f>IF(A31="","",IF(OR(H31="",I31=""),"",IFERROR(I31/H31,0)))</x:f>
        <x:v>0.8181818181818182</x:v>
      </x:c>
      <x:c r="O31" s="113" t="n">
        <x:f>IF(A31="","",IF(OR(D31="",E31=""),"",MAX(0,E31-D31)))</x:f>
        <x:v>0</x:v>
      </x:c>
      <x:c r="P31" s="113" t="n">
        <x:f>IF(B31="","",WEEKDAY(B31,2))</x:f>
        <x:v>3</x:v>
      </x:c>
      <x:c r="Q31" s="113" t="n">
        <x:f>IF(B31="","",MONTH(B31))</x:f>
        <x:v>5</x:v>
      </x:c>
      <x:c r="R31" s="113" t="n">
        <x:f>IF(B31="","",YEAR(B31))</x:f>
        <x:v>2026</x:v>
      </x:c>
    </x:row>
    <x:row r="32" ht="20" customHeight="1">
      <x:c r="A32" s="247" t="str">
        <x:v>K1-26-0274</x:v>
      </x:c>
      <x:c r="B32" s="248" t="n">
        <x:v>46221</x:v>
      </x:c>
      <x:c r="C32" s="247" t="n">
        <x:v>14</x:v>
      </x:c>
      <x:c r="D32" s="248" t="n">
        <x:v>46222</x:v>
      </x:c>
      <x:c r="E32" s="248" t="n">
        <x:v>46222</x:v>
      </x:c>
      <x:c r="F32" s="247" t="str">
        <x:v>A</x:v>
      </x:c>
      <x:c r="G32" s="247" t="str">
        <x:v>P-04</x:v>
      </x:c>
      <x:c r="H32" s="247" t="n">
        <x:v>14</x:v>
      </x:c>
      <x:c r="I32" s="247" t="n">
        <x:v>14</x:v>
      </x:c>
      <x:c r="J32" s="249" t="n">
        <x:v>347.47</x:v>
      </x:c>
      <x:c r="K32" s="247" t="str"/>
      <x:c r="L32" s="247" t="str"/>
      <x:c r="M32" s="113" t="n">
        <x:f>IF(A32="","",IF(OR(D32="",E32=""),"",IF(E32&lt;=D32,1,0)))</x:f>
        <x:v>1</x:v>
      </x:c>
      <x:c r="N32" s="120" t="n">
        <x:f>IF(A32="","",IF(OR(H32="",I32=""),"",IFERROR(I32/H32,0)))</x:f>
        <x:v>1</x:v>
      </x:c>
      <x:c r="O32" s="113" t="n">
        <x:f>IF(A32="","",IF(OR(D32="",E32=""),"",MAX(0,E32-D32)))</x:f>
        <x:v>0</x:v>
      </x:c>
      <x:c r="P32" s="113" t="n">
        <x:f>IF(B32="","",WEEKDAY(B32,2))</x:f>
        <x:v>6</x:v>
      </x:c>
      <x:c r="Q32" s="113" t="n">
        <x:f>IF(B32="","",MONTH(B32))</x:f>
        <x:v>7</x:v>
      </x:c>
      <x:c r="R32" s="113" t="n">
        <x:f>IF(B32="","",YEAR(B32))</x:f>
        <x:v>2026</x:v>
      </x:c>
    </x:row>
    <x:row r="33" ht="20" customHeight="1">
      <x:c r="A33" s="247" t="str">
        <x:v>K1-26-0119</x:v>
      </x:c>
      <x:c r="B33" s="248" t="n">
        <x:v>46136</x:v>
      </x:c>
      <x:c r="C33" s="247" t="n">
        <x:v>12</x:v>
      </x:c>
      <x:c r="D33" s="248" t="n">
        <x:v>46136</x:v>
      </x:c>
      <x:c r="E33" s="248" t="n">
        <x:v>46136</x:v>
      </x:c>
      <x:c r="F33" s="247" t="str">
        <x:v>C</x:v>
      </x:c>
      <x:c r="G33" s="247" t="str">
        <x:v>P-01</x:v>
      </x:c>
      <x:c r="H33" s="247" t="n">
        <x:v>6</x:v>
      </x:c>
      <x:c r="I33" s="247" t="n">
        <x:v>6</x:v>
      </x:c>
      <x:c r="J33" s="249" t="n">
        <x:v>143.87</x:v>
      </x:c>
      <x:c r="K33" s="247" t="str"/>
      <x:c r="L33" s="247" t="str"/>
      <x:c r="M33" s="113" t="n">
        <x:f>IF(A33="","",IF(OR(D33="",E33=""),"",IF(E33&lt;=D33,1,0)))</x:f>
        <x:v>1</x:v>
      </x:c>
      <x:c r="N33" s="120" t="n">
        <x:f>IF(A33="","",IF(OR(H33="",I33=""),"",IFERROR(I33/H33,0)))</x:f>
        <x:v>1</x:v>
      </x:c>
      <x:c r="O33" s="113" t="n">
        <x:f>IF(A33="","",IF(OR(D33="",E33=""),"",MAX(0,E33-D33)))</x:f>
        <x:v>0</x:v>
      </x:c>
      <x:c r="P33" s="113" t="n">
        <x:f>IF(B33="","",WEEKDAY(B33,2))</x:f>
        <x:v>5</x:v>
      </x:c>
      <x:c r="Q33" s="113" t="n">
        <x:f>IF(B33="","",MONTH(B33))</x:f>
        <x:v>4</x:v>
      </x:c>
      <x:c r="R33" s="113" t="n">
        <x:f>IF(B33="","",YEAR(B33))</x:f>
        <x:v>2026</x:v>
      </x:c>
    </x:row>
    <x:row r="34" ht="20" customHeight="1">
      <x:c r="A34" s="247" t="str">
        <x:v>K1-26-0143</x:v>
      </x:c>
      <x:c r="B34" s="248" t="n">
        <x:v>46115</x:v>
      </x:c>
      <x:c r="C34" s="247" t="n">
        <x:v>14</x:v>
      </x:c>
      <x:c r="D34" s="248" t="n">
        <x:v>46116</x:v>
      </x:c>
      <x:c r="E34" s="248" t="n">
        <x:v>46116</x:v>
      </x:c>
      <x:c r="F34" s="247" t="str">
        <x:v>C</x:v>
      </x:c>
      <x:c r="G34" s="247" t="str">
        <x:v>P-01</x:v>
      </x:c>
      <x:c r="H34" s="247" t="n">
        <x:v>2</x:v>
      </x:c>
      <x:c r="I34" s="247" t="n">
        <x:v>2</x:v>
      </x:c>
      <x:c r="J34" s="249" t="n">
        <x:v>70.23</x:v>
      </x:c>
      <x:c r="K34" s="247" t="str"/>
      <x:c r="L34" s="247" t="str"/>
      <x:c r="M34" s="113" t="n">
        <x:f>IF(A34="","",IF(OR(D34="",E34=""),"",IF(E34&lt;=D34,1,0)))</x:f>
        <x:v>1</x:v>
      </x:c>
      <x:c r="N34" s="120" t="n">
        <x:f>IF(A34="","",IF(OR(H34="",I34=""),"",IFERROR(I34/H34,0)))</x:f>
        <x:v>1</x:v>
      </x:c>
      <x:c r="O34" s="113" t="n">
        <x:f>IF(A34="","",IF(OR(D34="",E34=""),"",MAX(0,E34-D34)))</x:f>
        <x:v>0</x:v>
      </x:c>
      <x:c r="P34" s="113" t="n">
        <x:f>IF(B34="","",WEEKDAY(B34,2))</x:f>
        <x:v>5</x:v>
      </x:c>
      <x:c r="Q34" s="113" t="n">
        <x:f>IF(B34="","",MONTH(B34))</x:f>
        <x:v>4</x:v>
      </x:c>
      <x:c r="R34" s="113" t="n">
        <x:f>IF(B34="","",YEAR(B34))</x:f>
        <x:v>2026</x:v>
      </x:c>
    </x:row>
    <x:row r="35" ht="20" customHeight="1">
      <x:c r="A35" s="247" t="str">
        <x:v>K1-26-0185</x:v>
      </x:c>
      <x:c r="B35" s="248" t="n">
        <x:v>46158</x:v>
      </x:c>
      <x:c r="C35" s="247" t="n">
        <x:v>16</x:v>
      </x:c>
      <x:c r="D35" s="248" t="n">
        <x:v>46161</x:v>
      </x:c>
      <x:c r="E35" s="248" t="n">
        <x:v>46161</x:v>
      </x:c>
      <x:c r="F35" s="247" t="str">
        <x:v>D</x:v>
      </x:c>
      <x:c r="G35" s="247" t="str">
        <x:v>P-06</x:v>
      </x:c>
      <x:c r="H35" s="247" t="n">
        <x:v>5</x:v>
      </x:c>
      <x:c r="I35" s="247" t="n">
        <x:v>5</x:v>
      </x:c>
      <x:c r="J35" s="249" t="n">
        <x:v>114.55</x:v>
      </x:c>
      <x:c r="K35" s="247" t="str"/>
      <x:c r="L35" s="247" t="str"/>
      <x:c r="M35" s="113" t="n">
        <x:f>IF(A35="","",IF(OR(D35="",E35=""),"",IF(E35&lt;=D35,1,0)))</x:f>
        <x:v>1</x:v>
      </x:c>
      <x:c r="N35" s="120" t="n">
        <x:f>IF(A35="","",IF(OR(H35="",I35=""),"",IFERROR(I35/H35,0)))</x:f>
        <x:v>1</x:v>
      </x:c>
      <x:c r="O35" s="113" t="n">
        <x:f>IF(A35="","",IF(OR(D35="",E35=""),"",MAX(0,E35-D35)))</x:f>
        <x:v>0</x:v>
      </x:c>
      <x:c r="P35" s="113" t="n">
        <x:f>IF(B35="","",WEEKDAY(B35,2))</x:f>
        <x:v>6</x:v>
      </x:c>
      <x:c r="Q35" s="113" t="n">
        <x:f>IF(B35="","",MONTH(B35))</x:f>
        <x:v>5</x:v>
      </x:c>
      <x:c r="R35" s="113" t="n">
        <x:f>IF(B35="","",YEAR(B35))</x:f>
        <x:v>2026</x:v>
      </x:c>
    </x:row>
    <x:row r="36" ht="20" customHeight="1">
      <x:c r="A36" s="247" t="str">
        <x:v>K1-26-0125</x:v>
      </x:c>
      <x:c r="B36" s="248" t="n">
        <x:v>46121</x:v>
      </x:c>
      <x:c r="C36" s="247" t="n">
        <x:v>10</x:v>
      </x:c>
      <x:c r="D36" s="248" t="n">
        <x:v>46124</x:v>
      </x:c>
      <x:c r="E36" s="248" t="n">
        <x:v>46124</x:v>
      </x:c>
      <x:c r="F36" s="247" t="str">
        <x:v>D</x:v>
      </x:c>
      <x:c r="G36" s="247" t="str">
        <x:v>P-03</x:v>
      </x:c>
      <x:c r="H36" s="247" t="n">
        <x:v>14</x:v>
      </x:c>
      <x:c r="I36" s="247" t="n">
        <x:v>14</x:v>
      </x:c>
      <x:c r="J36" s="249" t="n">
        <x:v>370.43</x:v>
      </x:c>
      <x:c r="K36" s="247" t="str"/>
      <x:c r="L36" s="247" t="str"/>
      <x:c r="M36" s="113" t="n">
        <x:f>IF(A36="","",IF(OR(D36="",E36=""),"",IF(E36&lt;=D36,1,0)))</x:f>
        <x:v>1</x:v>
      </x:c>
      <x:c r="N36" s="120" t="n">
        <x:f>IF(A36="","",IF(OR(H36="",I36=""),"",IFERROR(I36/H36,0)))</x:f>
        <x:v>1</x:v>
      </x:c>
      <x:c r="O36" s="113" t="n">
        <x:f>IF(A36="","",IF(OR(D36="",E36=""),"",MAX(0,E36-D36)))</x:f>
        <x:v>0</x:v>
      </x:c>
      <x:c r="P36" s="113" t="n">
        <x:f>IF(B36="","",WEEKDAY(B36,2))</x:f>
        <x:v>4</x:v>
      </x:c>
      <x:c r="Q36" s="113" t="n">
        <x:f>IF(B36="","",MONTH(B36))</x:f>
        <x:v>4</x:v>
      </x:c>
      <x:c r="R36" s="113" t="n">
        <x:f>IF(B36="","",YEAR(B36))</x:f>
        <x:v>2026</x:v>
      </x:c>
    </x:row>
    <x:row r="37" ht="20" customHeight="1">
      <x:c r="A37" s="247" t="str">
        <x:v>K1-26-0316</x:v>
      </x:c>
      <x:c r="B37" s="248" t="n">
        <x:v>46265</x:v>
      </x:c>
      <x:c r="C37" s="247" t="n">
        <x:v>8</x:v>
      </x:c>
      <x:c r="D37" s="248" t="n">
        <x:v>46267</x:v>
      </x:c>
      <x:c r="E37" s="248" t="n">
        <x:v>46267</x:v>
      </x:c>
      <x:c r="F37" s="247" t="str">
        <x:v>D</x:v>
      </x:c>
      <x:c r="G37" s="247" t="str">
        <x:v>P-06</x:v>
      </x:c>
      <x:c r="H37" s="247" t="n">
        <x:v>16</x:v>
      </x:c>
      <x:c r="I37" s="247" t="n">
        <x:v>16</x:v>
      </x:c>
      <x:c r="J37" s="249" t="n">
        <x:v>797.95</x:v>
      </x:c>
      <x:c r="K37" s="247" t="str"/>
      <x:c r="L37" s="247" t="str"/>
      <x:c r="M37" s="113" t="n">
        <x:f>IF(A37="","",IF(OR(D37="",E37=""),"",IF(E37&lt;=D37,1,0)))</x:f>
        <x:v>1</x:v>
      </x:c>
      <x:c r="N37" s="120" t="n">
        <x:f>IF(A37="","",IF(OR(H37="",I37=""),"",IFERROR(I37/H37,0)))</x:f>
        <x:v>1</x:v>
      </x:c>
      <x:c r="O37" s="113" t="n">
        <x:f>IF(A37="","",IF(OR(D37="",E37=""),"",MAX(0,E37-D37)))</x:f>
        <x:v>0</x:v>
      </x:c>
      <x:c r="P37" s="113" t="n">
        <x:f>IF(B37="","",WEEKDAY(B37,2))</x:f>
        <x:v>1</x:v>
      </x:c>
      <x:c r="Q37" s="113" t="n">
        <x:f>IF(B37="","",MONTH(B37))</x:f>
        <x:v>8</x:v>
      </x:c>
      <x:c r="R37" s="113" t="n">
        <x:f>IF(B37="","",YEAR(B37))</x:f>
        <x:v>2026</x:v>
      </x:c>
    </x:row>
    <x:row r="38" ht="20" customHeight="1">
      <x:c r="A38" s="247" t="str">
        <x:v>K1-26-0130</x:v>
      </x:c>
      <x:c r="B38" s="248" t="n">
        <x:v>46139</x:v>
      </x:c>
      <x:c r="C38" s="247" t="n">
        <x:v>8</x:v>
      </x:c>
      <x:c r="D38" s="248" t="n">
        <x:v>46140</x:v>
      </x:c>
      <x:c r="E38" s="248" t="n">
        <x:v>46139</x:v>
      </x:c>
      <x:c r="F38" s="247" t="str">
        <x:v>A</x:v>
      </x:c>
      <x:c r="G38" s="247" t="str">
        <x:v>P-03</x:v>
      </x:c>
      <x:c r="H38" s="247" t="n">
        <x:v>11</x:v>
      </x:c>
      <x:c r="I38" s="247" t="n">
        <x:v>11</x:v>
      </x:c>
      <x:c r="J38" s="249" t="n">
        <x:v>268.23</x:v>
      </x:c>
      <x:c r="K38" s="247" t="str"/>
      <x:c r="L38" s="247" t="str"/>
      <x:c r="M38" s="113" t="n">
        <x:f>IF(A38="","",IF(OR(D38="",E38=""),"",IF(E38&lt;=D38,1,0)))</x:f>
        <x:v>1</x:v>
      </x:c>
      <x:c r="N38" s="120" t="n">
        <x:f>IF(A38="","",IF(OR(H38="",I38=""),"",IFERROR(I38/H38,0)))</x:f>
        <x:v>1</x:v>
      </x:c>
      <x:c r="O38" s="113" t="n">
        <x:f>IF(A38="","",IF(OR(D38="",E38=""),"",MAX(0,E38-D38)))</x:f>
        <x:v>0</x:v>
      </x:c>
      <x:c r="P38" s="113" t="n">
        <x:f>IF(B38="","",WEEKDAY(B38,2))</x:f>
        <x:v>1</x:v>
      </x:c>
      <x:c r="Q38" s="113" t="n">
        <x:f>IF(B38="","",MONTH(B38))</x:f>
        <x:v>4</x:v>
      </x:c>
      <x:c r="R38" s="113" t="n">
        <x:f>IF(B38="","",YEAR(B38))</x:f>
        <x:v>2026</x:v>
      </x:c>
    </x:row>
    <x:row r="39" ht="20" customHeight="1">
      <x:c r="A39" s="247" t="str">
        <x:v>K1-26-0173</x:v>
      </x:c>
      <x:c r="B39" s="248" t="n">
        <x:v>46165</x:v>
      </x:c>
      <x:c r="C39" s="247" t="n">
        <x:v>14</x:v>
      </x:c>
      <x:c r="D39" s="248" t="n">
        <x:v>46166</x:v>
      </x:c>
      <x:c r="E39" s="248" t="n">
        <x:v>46166</x:v>
      </x:c>
      <x:c r="F39" s="247" t="str">
        <x:v>D</x:v>
      </x:c>
      <x:c r="G39" s="247" t="str">
        <x:v>P-05</x:v>
      </x:c>
      <x:c r="H39" s="247" t="n">
        <x:v>9</x:v>
      </x:c>
      <x:c r="I39" s="247" t="n">
        <x:v>8</x:v>
      </x:c>
      <x:c r="J39" s="249" t="n">
        <x:v>263.62</x:v>
      </x:c>
      <x:c r="K39" s="247" t="str"/>
      <x:c r="L39" s="247" t="str"/>
      <x:c r="M39" s="113" t="n">
        <x:f>IF(A39="","",IF(OR(D39="",E39=""),"",IF(E39&lt;=D39,1,0)))</x:f>
        <x:v>1</x:v>
      </x:c>
      <x:c r="N39" s="120" t="n">
        <x:f>IF(A39="","",IF(OR(H39="",I39=""),"",IFERROR(I39/H39,0)))</x:f>
        <x:v>0.8888888888888888</x:v>
      </x:c>
      <x:c r="O39" s="113" t="n">
        <x:f>IF(A39="","",IF(OR(D39="",E39=""),"",MAX(0,E39-D39)))</x:f>
        <x:v>0</x:v>
      </x:c>
      <x:c r="P39" s="113" t="n">
        <x:f>IF(B39="","",WEEKDAY(B39,2))</x:f>
        <x:v>6</x:v>
      </x:c>
      <x:c r="Q39" s="113" t="n">
        <x:f>IF(B39="","",MONTH(B39))</x:f>
        <x:v>5</x:v>
      </x:c>
      <x:c r="R39" s="113" t="n">
        <x:f>IF(B39="","",YEAR(B39))</x:f>
        <x:v>2026</x:v>
      </x:c>
    </x:row>
    <x:row r="40" ht="20" customHeight="1">
      <x:c r="A40" s="247" t="str">
        <x:v>K1-26-0362</x:v>
      </x:c>
      <x:c r="B40" s="248" t="n">
        <x:v>46289</x:v>
      </x:c>
      <x:c r="C40" s="247" t="n">
        <x:v>8</x:v>
      </x:c>
      <x:c r="D40" s="248" t="n">
        <x:v>46291</x:v>
      </x:c>
      <x:c r="E40" s="248" t="n">
        <x:v>46291</x:v>
      </x:c>
      <x:c r="F40" s="247" t="str">
        <x:v>B</x:v>
      </x:c>
      <x:c r="G40" s="247" t="str">
        <x:v>P-03</x:v>
      </x:c>
      <x:c r="H40" s="247" t="n">
        <x:v>18</x:v>
      </x:c>
      <x:c r="I40" s="247" t="n">
        <x:v>18</x:v>
      </x:c>
      <x:c r="J40" s="249" t="n">
        <x:v>865.6</x:v>
      </x:c>
      <x:c r="K40" s="247" t="str"/>
      <x:c r="L40" s="247" t="str"/>
      <x:c r="M40" s="113" t="n">
        <x:f>IF(A40="","",IF(OR(D40="",E40=""),"",IF(E40&lt;=D40,1,0)))</x:f>
        <x:v>1</x:v>
      </x:c>
      <x:c r="N40" s="120" t="n">
        <x:f>IF(A40="","",IF(OR(H40="",I40=""),"",IFERROR(I40/H40,0)))</x:f>
        <x:v>1</x:v>
      </x:c>
      <x:c r="O40" s="113" t="n">
        <x:f>IF(A40="","",IF(OR(D40="",E40=""),"",MAX(0,E40-D40)))</x:f>
        <x:v>0</x:v>
      </x:c>
      <x:c r="P40" s="113" t="n">
        <x:f>IF(B40="","",WEEKDAY(B40,2))</x:f>
        <x:v>4</x:v>
      </x:c>
      <x:c r="Q40" s="113" t="n">
        <x:f>IF(B40="","",MONTH(B40))</x:f>
        <x:v>9</x:v>
      </x:c>
      <x:c r="R40" s="113" t="n">
        <x:f>IF(B40="","",YEAR(B40))</x:f>
        <x:v>2026</x:v>
      </x:c>
    </x:row>
    <x:row r="41" ht="20" customHeight="1">
      <x:c r="A41" s="247" t="str">
        <x:v>K1-26-0222</x:v>
      </x:c>
      <x:c r="B41" s="248" t="n">
        <x:v>46175</x:v>
      </x:c>
      <x:c r="C41" s="247" t="n">
        <x:v>14</x:v>
      </x:c>
      <x:c r="D41" s="248" t="n">
        <x:v>46177</x:v>
      </x:c>
      <x:c r="E41" s="248" t="n">
        <x:v>46177</x:v>
      </x:c>
      <x:c r="F41" s="247" t="str">
        <x:v>D</x:v>
      </x:c>
      <x:c r="G41" s="247" t="str">
        <x:v>P-06</x:v>
      </x:c>
      <x:c r="H41" s="247" t="n">
        <x:v>13</x:v>
      </x:c>
      <x:c r="I41" s="247" t="n">
        <x:v>13</x:v>
      </x:c>
      <x:c r="J41" s="249" t="n">
        <x:v>330.92</x:v>
      </x:c>
      <x:c r="K41" s="247" t="str"/>
      <x:c r="L41" s="247" t="str"/>
      <x:c r="M41" s="113" t="n">
        <x:f>IF(A41="","",IF(OR(D41="",E41=""),"",IF(E41&lt;=D41,1,0)))</x:f>
        <x:v>1</x:v>
      </x:c>
      <x:c r="N41" s="120" t="n">
        <x:f>IF(A41="","",IF(OR(H41="",I41=""),"",IFERROR(I41/H41,0)))</x:f>
        <x:v>1</x:v>
      </x:c>
      <x:c r="O41" s="113" t="n">
        <x:f>IF(A41="","",IF(OR(D41="",E41=""),"",MAX(0,E41-D41)))</x:f>
        <x:v>0</x:v>
      </x:c>
      <x:c r="P41" s="113" t="n">
        <x:f>IF(B41="","",WEEKDAY(B41,2))</x:f>
        <x:v>2</x:v>
      </x:c>
      <x:c r="Q41" s="113" t="n">
        <x:f>IF(B41="","",MONTH(B41))</x:f>
        <x:v>6</x:v>
      </x:c>
      <x:c r="R41" s="113" t="n">
        <x:f>IF(B41="","",YEAR(B41))</x:f>
        <x:v>2026</x:v>
      </x:c>
    </x:row>
    <x:row r="42" ht="20" customHeight="1">
      <x:c r="A42" s="247" t="str">
        <x:v>K1-26-0075</x:v>
      </x:c>
      <x:c r="B42" s="248" t="n">
        <x:v>46108</x:v>
      </x:c>
      <x:c r="C42" s="247" t="n">
        <x:v>14</x:v>
      </x:c>
      <x:c r="D42" s="248" t="n">
        <x:v>46109</x:v>
      </x:c>
      <x:c r="E42" s="248" t="n">
        <x:v>46113</x:v>
      </x:c>
      <x:c r="F42" s="247" t="str">
        <x:v>D</x:v>
      </x:c>
      <x:c r="G42" s="247" t="str">
        <x:v>P-03</x:v>
      </x:c>
      <x:c r="H42" s="247" t="n">
        <x:v>10</x:v>
      </x:c>
      <x:c r="I42" s="247" t="n">
        <x:v>10</x:v>
      </x:c>
      <x:c r="J42" s="249" t="n">
        <x:v>223.84</x:v>
      </x:c>
      <x:c r="K42" s="247" t="str">
        <x:f>Lang!$B$61</x:f>
        <x:v>Label error</x:v>
      </x:c>
      <x:c r="L42" s="247" t="str"/>
      <x:c r="M42" s="113" t="n">
        <x:f>IF(A42="","",IF(OR(D42="",E42=""),"",IF(E42&lt;=D42,1,0)))</x:f>
        <x:v>0</x:v>
      </x:c>
      <x:c r="N42" s="120" t="n">
        <x:f>IF(A42="","",IF(OR(H42="",I42=""),"",IFERROR(I42/H42,0)))</x:f>
        <x:v>1</x:v>
      </x:c>
      <x:c r="O42" s="113" t="n">
        <x:f>IF(A42="","",IF(OR(D42="",E42=""),"",MAX(0,E42-D42)))</x:f>
        <x:v>4</x:v>
      </x:c>
      <x:c r="P42" s="113" t="n">
        <x:f>IF(B42="","",WEEKDAY(B42,2))</x:f>
        <x:v>5</x:v>
      </x:c>
      <x:c r="Q42" s="113" t="n">
        <x:f>IF(B42="","",MONTH(B42))</x:f>
        <x:v>3</x:v>
      </x:c>
      <x:c r="R42" s="113" t="n">
        <x:f>IF(B42="","",YEAR(B42))</x:f>
        <x:v>2026</x:v>
      </x:c>
    </x:row>
    <x:row r="43" ht="20" customHeight="1">
      <x:c r="A43" s="247" t="str">
        <x:v>K1-26-0196</x:v>
      </x:c>
      <x:c r="B43" s="248" t="n">
        <x:v>46173</x:v>
      </x:c>
      <x:c r="C43" s="247" t="n">
        <x:v>14</x:v>
      </x:c>
      <x:c r="D43" s="248" t="n">
        <x:v>46173</x:v>
      </x:c>
      <x:c r="E43" s="248" t="n">
        <x:v>46173</x:v>
      </x:c>
      <x:c r="F43" s="247" t="str">
        <x:v>B</x:v>
      </x:c>
      <x:c r="G43" s="247" t="str">
        <x:v>P-06</x:v>
      </x:c>
      <x:c r="H43" s="247" t="n">
        <x:v>4</x:v>
      </x:c>
      <x:c r="I43" s="247" t="n">
        <x:v>4</x:v>
      </x:c>
      <x:c r="J43" s="249" t="n">
        <x:v>102.94</x:v>
      </x:c>
      <x:c r="K43" s="247" t="str"/>
      <x:c r="L43" s="247" t="str"/>
      <x:c r="M43" s="113" t="n">
        <x:f>IF(A43="","",IF(OR(D43="",E43=""),"",IF(E43&lt;=D43,1,0)))</x:f>
        <x:v>1</x:v>
      </x:c>
      <x:c r="N43" s="120" t="n">
        <x:f>IF(A43="","",IF(OR(H43="",I43=""),"",IFERROR(I43/H43,0)))</x:f>
        <x:v>1</x:v>
      </x:c>
      <x:c r="O43" s="113" t="n">
        <x:f>IF(A43="","",IF(OR(D43="",E43=""),"",MAX(0,E43-D43)))</x:f>
        <x:v>0</x:v>
      </x:c>
      <x:c r="P43" s="113" t="n">
        <x:f>IF(B43="","",WEEKDAY(B43,2))</x:f>
        <x:v>7</x:v>
      </x:c>
      <x:c r="Q43" s="113" t="n">
        <x:f>IF(B43="","",MONTH(B43))</x:f>
        <x:v>5</x:v>
      </x:c>
      <x:c r="R43" s="113" t="n">
        <x:f>IF(B43="","",YEAR(B43))</x:f>
        <x:v>2026</x:v>
      </x:c>
    </x:row>
    <x:row r="44" ht="20" customHeight="1">
      <x:c r="A44" s="247" t="str">
        <x:v>K1-26-0164</x:v>
      </x:c>
      <x:c r="B44" s="248" t="n">
        <x:v>46159</x:v>
      </x:c>
      <x:c r="C44" s="247" t="n">
        <x:v>14</x:v>
      </x:c>
      <x:c r="D44" s="248" t="n">
        <x:v>46161</x:v>
      </x:c>
      <x:c r="E44" s="248" t="n">
        <x:v>46161</x:v>
      </x:c>
      <x:c r="F44" s="247" t="str">
        <x:v>B</x:v>
      </x:c>
      <x:c r="G44" s="247" t="str">
        <x:v>P-05</x:v>
      </x:c>
      <x:c r="H44" s="247" t="n">
        <x:v>6</x:v>
      </x:c>
      <x:c r="I44" s="247" t="n">
        <x:v>6</x:v>
      </x:c>
      <x:c r="J44" s="249" t="n">
        <x:v>185.09</x:v>
      </x:c>
      <x:c r="K44" s="247" t="str"/>
      <x:c r="L44" s="247" t="str"/>
      <x:c r="M44" s="113" t="n">
        <x:f>IF(A44="","",IF(OR(D44="",E44=""),"",IF(E44&lt;=D44,1,0)))</x:f>
        <x:v>1</x:v>
      </x:c>
      <x:c r="N44" s="120" t="n">
        <x:f>IF(A44="","",IF(OR(H44="",I44=""),"",IFERROR(I44/H44,0)))</x:f>
        <x:v>1</x:v>
      </x:c>
      <x:c r="O44" s="113" t="n">
        <x:f>IF(A44="","",IF(OR(D44="",E44=""),"",MAX(0,E44-D44)))</x:f>
        <x:v>0</x:v>
      </x:c>
      <x:c r="P44" s="113" t="n">
        <x:f>IF(B44="","",WEEKDAY(B44,2))</x:f>
        <x:v>7</x:v>
      </x:c>
      <x:c r="Q44" s="113" t="n">
        <x:f>IF(B44="","",MONTH(B44))</x:f>
        <x:v>5</x:v>
      </x:c>
      <x:c r="R44" s="113" t="n">
        <x:f>IF(B44="","",YEAR(B44))</x:f>
        <x:v>2026</x:v>
      </x:c>
    </x:row>
    <x:row r="45" ht="20" customHeight="1">
      <x:c r="A45" s="247" t="str">
        <x:v>K1-26-0249</x:v>
      </x:c>
      <x:c r="B45" s="248" t="n">
        <x:v>46220</x:v>
      </x:c>
      <x:c r="C45" s="247" t="n">
        <x:v>10</x:v>
      </x:c>
      <x:c r="D45" s="248" t="n">
        <x:v>46223</x:v>
      </x:c>
      <x:c r="E45" s="248" t="n">
        <x:v>46222</x:v>
      </x:c>
      <x:c r="F45" s="247" t="str">
        <x:v>A</x:v>
      </x:c>
      <x:c r="G45" s="247" t="str">
        <x:v>P-05</x:v>
      </x:c>
      <x:c r="H45" s="247" t="n">
        <x:v>14</x:v>
      </x:c>
      <x:c r="I45" s="247" t="n">
        <x:v>14</x:v>
      </x:c>
      <x:c r="J45" s="249" t="n">
        <x:v>348.82</x:v>
      </x:c>
      <x:c r="K45" s="247" t="str"/>
      <x:c r="L45" s="247" t="str"/>
      <x:c r="M45" s="113" t="n">
        <x:f>IF(A45="","",IF(OR(D45="",E45=""),"",IF(E45&lt;=D45,1,0)))</x:f>
        <x:v>1</x:v>
      </x:c>
      <x:c r="N45" s="120" t="n">
        <x:f>IF(A45="","",IF(OR(H45="",I45=""),"",IFERROR(I45/H45,0)))</x:f>
        <x:v>1</x:v>
      </x:c>
      <x:c r="O45" s="113" t="n">
        <x:f>IF(A45="","",IF(OR(D45="",E45=""),"",MAX(0,E45-D45)))</x:f>
        <x:v>0</x:v>
      </x:c>
      <x:c r="P45" s="113" t="n">
        <x:f>IF(B45="","",WEEKDAY(B45,2))</x:f>
        <x:v>5</x:v>
      </x:c>
      <x:c r="Q45" s="113" t="n">
        <x:f>IF(B45="","",MONTH(B45))</x:f>
        <x:v>7</x:v>
      </x:c>
      <x:c r="R45" s="113" t="n">
        <x:f>IF(B45="","",YEAR(B45))</x:f>
        <x:v>2026</x:v>
      </x:c>
    </x:row>
    <x:row r="46" ht="20" customHeight="1">
      <x:c r="A46" s="247" t="str">
        <x:v>K1-26-0300</x:v>
      </x:c>
      <x:c r="B46" s="248" t="n">
        <x:v>46246</x:v>
      </x:c>
      <x:c r="C46" s="247" t="n">
        <x:v>12</x:v>
      </x:c>
      <x:c r="D46" s="248" t="n">
        <x:v>46249</x:v>
      </x:c>
      <x:c r="E46" s="248" t="n">
        <x:v>46249</x:v>
      </x:c>
      <x:c r="F46" s="247" t="str">
        <x:v>A</x:v>
      </x:c>
      <x:c r="G46" s="247" t="str">
        <x:v>P-03</x:v>
      </x:c>
      <x:c r="H46" s="247" t="n">
        <x:v>12</x:v>
      </x:c>
      <x:c r="I46" s="247" t="n">
        <x:v>12</x:v>
      </x:c>
      <x:c r="J46" s="249" t="n">
        <x:v>285.32</x:v>
      </x:c>
      <x:c r="K46" s="247" t="str"/>
      <x:c r="L46" s="247" t="str"/>
      <x:c r="M46" s="113" t="n">
        <x:f>IF(A46="","",IF(OR(D46="",E46=""),"",IF(E46&lt;=D46,1,0)))</x:f>
        <x:v>1</x:v>
      </x:c>
      <x:c r="N46" s="120" t="n">
        <x:f>IF(A46="","",IF(OR(H46="",I46=""),"",IFERROR(I46/H46,0)))</x:f>
        <x:v>1</x:v>
      </x:c>
      <x:c r="O46" s="113" t="n">
        <x:f>IF(A46="","",IF(OR(D46="",E46=""),"",MAX(0,E46-D46)))</x:f>
        <x:v>0</x:v>
      </x:c>
      <x:c r="P46" s="113" t="n">
        <x:f>IF(B46="","",WEEKDAY(B46,2))</x:f>
        <x:v>3</x:v>
      </x:c>
      <x:c r="Q46" s="113" t="n">
        <x:f>IF(B46="","",MONTH(B46))</x:f>
        <x:v>8</x:v>
      </x:c>
      <x:c r="R46" s="113" t="n">
        <x:f>IF(B46="","",YEAR(B46))</x:f>
        <x:v>2026</x:v>
      </x:c>
    </x:row>
    <x:row r="47" ht="20" customHeight="1">
      <x:c r="A47" s="247" t="str">
        <x:v>K1-26-0279</x:v>
      </x:c>
      <x:c r="B47" s="248" t="n">
        <x:v>46214</x:v>
      </x:c>
      <x:c r="C47" s="247" t="n">
        <x:v>18</x:v>
      </x:c>
      <x:c r="D47" s="248" t="n">
        <x:v>46215</x:v>
      </x:c>
      <x:c r="E47" s="248" t="n">
        <x:v>46215</x:v>
      </x:c>
      <x:c r="F47" s="247" t="str">
        <x:v>A</x:v>
      </x:c>
      <x:c r="G47" s="247" t="str">
        <x:v>P-04</x:v>
      </x:c>
      <x:c r="H47" s="247" t="n">
        <x:v>7</x:v>
      </x:c>
      <x:c r="I47" s="247" t="n">
        <x:v>6</x:v>
      </x:c>
      <x:c r="J47" s="249" t="n">
        <x:v>253.66</x:v>
      </x:c>
      <x:c r="K47" s="247" t="str"/>
      <x:c r="L47" s="247" t="str"/>
      <x:c r="M47" s="113" t="n">
        <x:f>IF(A47="","",IF(OR(D47="",E47=""),"",IF(E47&lt;=D47,1,0)))</x:f>
        <x:v>1</x:v>
      </x:c>
      <x:c r="N47" s="120" t="n">
        <x:f>IF(A47="","",IF(OR(H47="",I47=""),"",IFERROR(I47/H47,0)))</x:f>
        <x:v>0.8571428571428571</x:v>
      </x:c>
      <x:c r="O47" s="113" t="n">
        <x:f>IF(A47="","",IF(OR(D47="",E47=""),"",MAX(0,E47-D47)))</x:f>
        <x:v>0</x:v>
      </x:c>
      <x:c r="P47" s="113" t="n">
        <x:f>IF(B47="","",WEEKDAY(B47,2))</x:f>
        <x:v>6</x:v>
      </x:c>
      <x:c r="Q47" s="113" t="n">
        <x:f>IF(B47="","",MONTH(B47))</x:f>
        <x:v>7</x:v>
      </x:c>
      <x:c r="R47" s="113" t="n">
        <x:f>IF(B47="","",YEAR(B47))</x:f>
        <x:v>2026</x:v>
      </x:c>
    </x:row>
    <x:row r="48" ht="20" customHeight="1">
      <x:c r="A48" s="247" t="str">
        <x:v>K1-26-0017</x:v>
      </x:c>
      <x:c r="B48" s="248" t="n">
        <x:v>46030</x:v>
      </x:c>
      <x:c r="C48" s="247" t="n">
        <x:v>12</x:v>
      </x:c>
      <x:c r="D48" s="248" t="n">
        <x:v>46031</x:v>
      </x:c>
      <x:c r="E48" s="248" t="n">
        <x:v>46031</x:v>
      </x:c>
      <x:c r="F48" s="247" t="str">
        <x:v>D</x:v>
      </x:c>
      <x:c r="G48" s="247" t="str">
        <x:v>P-02</x:v>
      </x:c>
      <x:c r="H48" s="247" t="n">
        <x:v>14</x:v>
      </x:c>
      <x:c r="I48" s="247" t="n">
        <x:v>13</x:v>
      </x:c>
      <x:c r="J48" s="249" t="n">
        <x:v>532.8</x:v>
      </x:c>
      <x:c r="K48" s="247" t="str"/>
      <x:c r="L48" s="247" t="str"/>
      <x:c r="M48" s="113" t="n">
        <x:f>IF(A48="","",IF(OR(D48="",E48=""),"",IF(E48&lt;=D48,1,0)))</x:f>
        <x:v>1</x:v>
      </x:c>
      <x:c r="N48" s="120" t="n">
        <x:f>IF(A48="","",IF(OR(H48="",I48=""),"",IFERROR(I48/H48,0)))</x:f>
        <x:v>0.9285714285714286</x:v>
      </x:c>
      <x:c r="O48" s="113" t="n">
        <x:f>IF(A48="","",IF(OR(D48="",E48=""),"",MAX(0,E48-D48)))</x:f>
        <x:v>0</x:v>
      </x:c>
      <x:c r="P48" s="113" t="n">
        <x:f>IF(B48="","",WEEKDAY(B48,2))</x:f>
        <x:v>4</x:v>
      </x:c>
      <x:c r="Q48" s="113" t="n">
        <x:f>IF(B48="","",MONTH(B48))</x:f>
        <x:v>1</x:v>
      </x:c>
      <x:c r="R48" s="113" t="n">
        <x:f>IF(B48="","",YEAR(B48))</x:f>
        <x:v>2026</x:v>
      </x:c>
    </x:row>
    <x:row r="49" ht="20" customHeight="1">
      <x:c r="A49" s="247" t="str">
        <x:v>K1-26-0399</x:v>
      </x:c>
      <x:c r="B49" s="248" t="n">
        <x:v>46306</x:v>
      </x:c>
      <x:c r="C49" s="247" t="n">
        <x:v>14</x:v>
      </x:c>
      <x:c r="D49" s="248" t="n">
        <x:v>46308</x:v>
      </x:c>
      <x:c r="E49" s="248" t="n">
        <x:v>46308</x:v>
      </x:c>
      <x:c r="F49" s="247" t="str">
        <x:v>B</x:v>
      </x:c>
      <x:c r="G49" s="247" t="str">
        <x:v>P-01</x:v>
      </x:c>
      <x:c r="H49" s="247" t="n">
        <x:v>10</x:v>
      </x:c>
      <x:c r="I49" s="247" t="n">
        <x:v>10</x:v>
      </x:c>
      <x:c r="J49" s="249" t="n">
        <x:v>296.07</x:v>
      </x:c>
      <x:c r="K49" s="247" t="str"/>
      <x:c r="L49" s="247" t="str"/>
      <x:c r="M49" s="113" t="n">
        <x:f>IF(A49="","",IF(OR(D49="",E49=""),"",IF(E49&lt;=D49,1,0)))</x:f>
        <x:v>1</x:v>
      </x:c>
      <x:c r="N49" s="120" t="n">
        <x:f>IF(A49="","",IF(OR(H49="",I49=""),"",IFERROR(I49/H49,0)))</x:f>
        <x:v>1</x:v>
      </x:c>
      <x:c r="O49" s="113" t="n">
        <x:f>IF(A49="","",IF(OR(D49="",E49=""),"",MAX(0,E49-D49)))</x:f>
        <x:v>0</x:v>
      </x:c>
      <x:c r="P49" s="113" t="n">
        <x:f>IF(B49="","",WEEKDAY(B49,2))</x:f>
        <x:v>7</x:v>
      </x:c>
      <x:c r="Q49" s="113" t="n">
        <x:f>IF(B49="","",MONTH(B49))</x:f>
        <x:v>10</x:v>
      </x:c>
      <x:c r="R49" s="113" t="n">
        <x:f>IF(B49="","",YEAR(B49))</x:f>
        <x:v>2026</x:v>
      </x:c>
    </x:row>
    <x:row r="50" ht="20" customHeight="1">
      <x:c r="A50" s="247" t="str">
        <x:v>K1-26-0037</x:v>
      </x:c>
      <x:c r="B50" s="248" t="n">
        <x:v>46074</x:v>
      </x:c>
      <x:c r="C50" s="247" t="n">
        <x:v>10</x:v>
      </x:c>
      <x:c r="D50" s="248" t="n">
        <x:v>46074</x:v>
      </x:c>
      <x:c r="E50" s="248" t="n">
        <x:v>46074</x:v>
      </x:c>
      <x:c r="F50" s="247" t="str">
        <x:v>A</x:v>
      </x:c>
      <x:c r="G50" s="247" t="str">
        <x:v>P-05</x:v>
      </x:c>
      <x:c r="H50" s="247" t="n">
        <x:v>21</x:v>
      </x:c>
      <x:c r="I50" s="247" t="n">
        <x:v>20</x:v>
      </x:c>
      <x:c r="J50" s="249" t="n">
        <x:v>472.43</x:v>
      </x:c>
      <x:c r="K50" s="247" t="str"/>
      <x:c r="L50" s="247" t="str"/>
      <x:c r="M50" s="113" t="n">
        <x:f>IF(A50="","",IF(OR(D50="",E50=""),"",IF(E50&lt;=D50,1,0)))</x:f>
        <x:v>1</x:v>
      </x:c>
      <x:c r="N50" s="120" t="n">
        <x:f>IF(A50="","",IF(OR(H50="",I50=""),"",IFERROR(I50/H50,0)))</x:f>
        <x:v>0.9523809523809523</x:v>
      </x:c>
      <x:c r="O50" s="113" t="n">
        <x:f>IF(A50="","",IF(OR(D50="",E50=""),"",MAX(0,E50-D50)))</x:f>
        <x:v>0</x:v>
      </x:c>
      <x:c r="P50" s="113" t="n">
        <x:f>IF(B50="","",WEEKDAY(B50,2))</x:f>
        <x:v>6</x:v>
      </x:c>
      <x:c r="Q50" s="113" t="n">
        <x:f>IF(B50="","",MONTH(B50))</x:f>
        <x:v>2</x:v>
      </x:c>
      <x:c r="R50" s="113" t="n">
        <x:f>IF(B50="","",YEAR(B50))</x:f>
        <x:v>2026</x:v>
      </x:c>
    </x:row>
    <x:row r="51" ht="20" customHeight="1">
      <x:c r="A51" s="247" t="str">
        <x:v>K1-26-0328</x:v>
      </x:c>
      <x:c r="B51" s="248" t="n">
        <x:v>46250</x:v>
      </x:c>
      <x:c r="C51" s="247" t="n">
        <x:v>14</x:v>
      </x:c>
      <x:c r="D51" s="248" t="n">
        <x:v>46251</x:v>
      </x:c>
      <x:c r="E51" s="248" t="n">
        <x:v>46252</x:v>
      </x:c>
      <x:c r="F51" s="247" t="str">
        <x:v>B</x:v>
      </x:c>
      <x:c r="G51" s="247" t="str">
        <x:v>P-03</x:v>
      </x:c>
      <x:c r="H51" s="247" t="n">
        <x:v>19</x:v>
      </x:c>
      <x:c r="I51" s="247" t="n">
        <x:v>18</x:v>
      </x:c>
      <x:c r="J51" s="249" t="n">
        <x:v>436.56</x:v>
      </x:c>
      <x:c r="K51" s="247" t="str">
        <x:f>Lang!$B$60</x:f>
        <x:v>Picking delay</x:v>
      </x:c>
      <x:c r="L51" s="247" t="str"/>
      <x:c r="M51" s="113" t="n">
        <x:f>IF(A51="","",IF(OR(D51="",E51=""),"",IF(E51&lt;=D51,1,0)))</x:f>
        <x:v>0</x:v>
      </x:c>
      <x:c r="N51" s="120" t="n">
        <x:f>IF(A51="","",IF(OR(H51="",I51=""),"",IFERROR(I51/H51,0)))</x:f>
        <x:v>0.9473684210526315</x:v>
      </x:c>
      <x:c r="O51" s="113" t="n">
        <x:f>IF(A51="","",IF(OR(D51="",E51=""),"",MAX(0,E51-D51)))</x:f>
        <x:v>1</x:v>
      </x:c>
      <x:c r="P51" s="113" t="n">
        <x:f>IF(B51="","",WEEKDAY(B51,2))</x:f>
        <x:v>7</x:v>
      </x:c>
      <x:c r="Q51" s="113" t="n">
        <x:f>IF(B51="","",MONTH(B51))</x:f>
        <x:v>8</x:v>
      </x:c>
      <x:c r="R51" s="113" t="n">
        <x:f>IF(B51="","",YEAR(B51))</x:f>
        <x:v>2026</x:v>
      </x:c>
    </x:row>
    <x:row r="52" ht="20" customHeight="1">
      <x:c r="A52" s="247" t="str">
        <x:v>K1-26-0074</x:v>
      </x:c>
      <x:c r="B52" s="248" t="n">
        <x:v>46089</x:v>
      </x:c>
      <x:c r="C52" s="247" t="n">
        <x:v>14</x:v>
      </x:c>
      <x:c r="D52" s="248" t="n">
        <x:v>46091</x:v>
      </x:c>
      <x:c r="E52" s="248" t="n">
        <x:v>46091</x:v>
      </x:c>
      <x:c r="F52" s="247" t="str">
        <x:v>A</x:v>
      </x:c>
      <x:c r="G52" s="247" t="str">
        <x:v>P-04</x:v>
      </x:c>
      <x:c r="H52" s="247" t="n">
        <x:v>24</x:v>
      </x:c>
      <x:c r="I52" s="247" t="n">
        <x:v>24</x:v>
      </x:c>
      <x:c r="J52" s="249" t="n">
        <x:v>388.07</x:v>
      </x:c>
      <x:c r="K52" s="247" t="str"/>
      <x:c r="L52" s="247" t="str"/>
      <x:c r="M52" s="113" t="n">
        <x:f>IF(A52="","",IF(OR(D52="",E52=""),"",IF(E52&lt;=D52,1,0)))</x:f>
        <x:v>1</x:v>
      </x:c>
      <x:c r="N52" s="120" t="n">
        <x:f>IF(A52="","",IF(OR(H52="",I52=""),"",IFERROR(I52/H52,0)))</x:f>
        <x:v>1</x:v>
      </x:c>
      <x:c r="O52" s="113" t="n">
        <x:f>IF(A52="","",IF(OR(D52="",E52=""),"",MAX(0,E52-D52)))</x:f>
        <x:v>0</x:v>
      </x:c>
      <x:c r="P52" s="113" t="n">
        <x:f>IF(B52="","",WEEKDAY(B52,2))</x:f>
        <x:v>7</x:v>
      </x:c>
      <x:c r="Q52" s="113" t="n">
        <x:f>IF(B52="","",MONTH(B52))</x:f>
        <x:v>3</x:v>
      </x:c>
      <x:c r="R52" s="113" t="n">
        <x:f>IF(B52="","",YEAR(B52))</x:f>
        <x:v>2026</x:v>
      </x:c>
    </x:row>
    <x:row r="53" ht="20" customHeight="1">
      <x:c r="A53" s="247" t="str">
        <x:v>K1-26-0066</x:v>
      </x:c>
      <x:c r="B53" s="248" t="n">
        <x:v>46064</x:v>
      </x:c>
      <x:c r="C53" s="247" t="n">
        <x:v>16</x:v>
      </x:c>
      <x:c r="D53" s="248" t="n">
        <x:v>46064</x:v>
      </x:c>
      <x:c r="E53" s="248" t="n">
        <x:v>46064</x:v>
      </x:c>
      <x:c r="F53" s="247" t="str">
        <x:v>D</x:v>
      </x:c>
      <x:c r="G53" s="247" t="str">
        <x:v>P-03</x:v>
      </x:c>
      <x:c r="H53" s="247" t="n">
        <x:v>9</x:v>
      </x:c>
      <x:c r="I53" s="247" t="n">
        <x:v>9</x:v>
      </x:c>
      <x:c r="J53" s="249" t="n">
        <x:v>231.13</x:v>
      </x:c>
      <x:c r="K53" s="247" t="str"/>
      <x:c r="L53" s="247" t="str"/>
      <x:c r="M53" s="113" t="n">
        <x:f>IF(A53="","",IF(OR(D53="",E53=""),"",IF(E53&lt;=D53,1,0)))</x:f>
        <x:v>1</x:v>
      </x:c>
      <x:c r="N53" s="120" t="n">
        <x:f>IF(A53="","",IF(OR(H53="",I53=""),"",IFERROR(I53/H53,0)))</x:f>
        <x:v>1</x:v>
      </x:c>
      <x:c r="O53" s="113" t="n">
        <x:f>IF(A53="","",IF(OR(D53="",E53=""),"",MAX(0,E53-D53)))</x:f>
        <x:v>0</x:v>
      </x:c>
      <x:c r="P53" s="113" t="n">
        <x:f>IF(B53="","",WEEKDAY(B53,2))</x:f>
        <x:v>3</x:v>
      </x:c>
      <x:c r="Q53" s="113" t="n">
        <x:f>IF(B53="","",MONTH(B53))</x:f>
        <x:v>2</x:v>
      </x:c>
      <x:c r="R53" s="113" t="n">
        <x:f>IF(B53="","",YEAR(B53))</x:f>
        <x:v>2026</x:v>
      </x:c>
    </x:row>
    <x:row r="54" ht="20" customHeight="1">
      <x:c r="A54" s="247" t="str">
        <x:v>K1-26-0027</x:v>
      </x:c>
      <x:c r="B54" s="248" t="n">
        <x:v>46047</x:v>
      </x:c>
      <x:c r="C54" s="247" t="n">
        <x:v>12</x:v>
      </x:c>
      <x:c r="D54" s="248" t="n">
        <x:v>46050</x:v>
      </x:c>
      <x:c r="E54" s="248" t="n">
        <x:v>46049</x:v>
      </x:c>
      <x:c r="F54" s="247" t="str">
        <x:v>B</x:v>
      </x:c>
      <x:c r="G54" s="247" t="str">
        <x:v>P-03</x:v>
      </x:c>
      <x:c r="H54" s="247" t="n">
        <x:v>3</x:v>
      </x:c>
      <x:c r="I54" s="247" t="n">
        <x:v>2</x:v>
      </x:c>
      <x:c r="J54" s="249" t="n">
        <x:v>135.85</x:v>
      </x:c>
      <x:c r="K54" s="247" t="str"/>
      <x:c r="L54" s="247" t="str"/>
      <x:c r="M54" s="113" t="n">
        <x:f>IF(A54="","",IF(OR(D54="",E54=""),"",IF(E54&lt;=D54,1,0)))</x:f>
        <x:v>1</x:v>
      </x:c>
      <x:c r="N54" s="120" t="n">
        <x:f>IF(A54="","",IF(OR(H54="",I54=""),"",IFERROR(I54/H54,0)))</x:f>
        <x:v>0.6666666666666666</x:v>
      </x:c>
      <x:c r="O54" s="113" t="n">
        <x:f>IF(A54="","",IF(OR(D54="",E54=""),"",MAX(0,E54-D54)))</x:f>
        <x:v>0</x:v>
      </x:c>
      <x:c r="P54" s="113" t="n">
        <x:f>IF(B54="","",WEEKDAY(B54,2))</x:f>
        <x:v>7</x:v>
      </x:c>
      <x:c r="Q54" s="113" t="n">
        <x:f>IF(B54="","",MONTH(B54))</x:f>
        <x:v>1</x:v>
      </x:c>
      <x:c r="R54" s="113" t="n">
        <x:f>IF(B54="","",YEAR(B54))</x:f>
        <x:v>2026</x:v>
      </x:c>
    </x:row>
    <x:row r="55" ht="20" customHeight="1">
      <x:c r="A55" s="247" t="str">
        <x:v>K1-26-0177</x:v>
      </x:c>
      <x:c r="B55" s="248" t="n">
        <x:v>46155</x:v>
      </x:c>
      <x:c r="C55" s="247" t="n">
        <x:v>8</x:v>
      </x:c>
      <x:c r="D55" s="248" t="n">
        <x:v>46157</x:v>
      </x:c>
      <x:c r="E55" s="248" t="n">
        <x:v>46157</x:v>
      </x:c>
      <x:c r="F55" s="247" t="str">
        <x:v>D</x:v>
      </x:c>
      <x:c r="G55" s="247" t="str">
        <x:v>P-05</x:v>
      </x:c>
      <x:c r="H55" s="247" t="n">
        <x:v>3</x:v>
      </x:c>
      <x:c r="I55" s="247" t="n">
        <x:v>3</x:v>
      </x:c>
      <x:c r="J55" s="249" t="n">
        <x:v>109.62</x:v>
      </x:c>
      <x:c r="K55" s="247" t="str"/>
      <x:c r="L55" s="247" t="str"/>
      <x:c r="M55" s="113" t="n">
        <x:f>IF(A55="","",IF(OR(D55="",E55=""),"",IF(E55&lt;=D55,1,0)))</x:f>
        <x:v>1</x:v>
      </x:c>
      <x:c r="N55" s="120" t="n">
        <x:f>IF(A55="","",IF(OR(H55="",I55=""),"",IFERROR(I55/H55,0)))</x:f>
        <x:v>1</x:v>
      </x:c>
      <x:c r="O55" s="113" t="n">
        <x:f>IF(A55="","",IF(OR(D55="",E55=""),"",MAX(0,E55-D55)))</x:f>
        <x:v>0</x:v>
      </x:c>
      <x:c r="P55" s="113" t="n">
        <x:f>IF(B55="","",WEEKDAY(B55,2))</x:f>
        <x:v>3</x:v>
      </x:c>
      <x:c r="Q55" s="113" t="n">
        <x:f>IF(B55="","",MONTH(B55))</x:f>
        <x:v>5</x:v>
      </x:c>
      <x:c r="R55" s="113" t="n">
        <x:f>IF(B55="","",YEAR(B55))</x:f>
        <x:v>2026</x:v>
      </x:c>
    </x:row>
    <x:row r="56" ht="20" customHeight="1">
      <x:c r="A56" s="247" t="str">
        <x:v>K1-26-0360</x:v>
      </x:c>
      <x:c r="B56" s="248" t="n">
        <x:v>46278</x:v>
      </x:c>
      <x:c r="C56" s="247" t="n">
        <x:v>14</x:v>
      </x:c>
      <x:c r="D56" s="248" t="n">
        <x:v>46278</x:v>
      </x:c>
      <x:c r="E56" s="248" t="n">
        <x:v>46278</x:v>
      </x:c>
      <x:c r="F56" s="247" t="str">
        <x:v>A</x:v>
      </x:c>
      <x:c r="G56" s="247" t="str">
        <x:v>P-06</x:v>
      </x:c>
      <x:c r="H56" s="247" t="n">
        <x:v>3</x:v>
      </x:c>
      <x:c r="I56" s="247" t="n">
        <x:v>3</x:v>
      </x:c>
      <x:c r="J56" s="249" t="n">
        <x:v>66.64</x:v>
      </x:c>
      <x:c r="K56" s="247" t="str"/>
      <x:c r="L56" s="247" t="str"/>
      <x:c r="M56" s="113" t="n">
        <x:f>IF(A56="","",IF(OR(D56="",E56=""),"",IF(E56&lt;=D56,1,0)))</x:f>
        <x:v>1</x:v>
      </x:c>
      <x:c r="N56" s="120" t="n">
        <x:f>IF(A56="","",IF(OR(H56="",I56=""),"",IFERROR(I56/H56,0)))</x:f>
        <x:v>1</x:v>
      </x:c>
      <x:c r="O56" s="113" t="n">
        <x:f>IF(A56="","",IF(OR(D56="",E56=""),"",MAX(0,E56-D56)))</x:f>
        <x:v>0</x:v>
      </x:c>
      <x:c r="P56" s="113" t="n">
        <x:f>IF(B56="","",WEEKDAY(B56,2))</x:f>
        <x:v>7</x:v>
      </x:c>
      <x:c r="Q56" s="113" t="n">
        <x:f>IF(B56="","",MONTH(B56))</x:f>
        <x:v>9</x:v>
      </x:c>
      <x:c r="R56" s="113" t="n">
        <x:f>IF(B56="","",YEAR(B56))</x:f>
        <x:v>2026</x:v>
      </x:c>
    </x:row>
    <x:row r="57" ht="20" customHeight="1">
      <x:c r="A57" s="247" t="str">
        <x:v>K1-26-0134</x:v>
      </x:c>
      <x:c r="B57" s="248" t="n">
        <x:v>46119</x:v>
      </x:c>
      <x:c r="C57" s="247" t="n">
        <x:v>14</x:v>
      </x:c>
      <x:c r="D57" s="248" t="n">
        <x:v>46121</x:v>
      </x:c>
      <x:c r="E57" s="248" t="n">
        <x:v>46121</x:v>
      </x:c>
      <x:c r="F57" s="247" t="str">
        <x:v>C</x:v>
      </x:c>
      <x:c r="G57" s="247" t="str">
        <x:v>P-06</x:v>
      </x:c>
      <x:c r="H57" s="247" t="n">
        <x:v>19</x:v>
      </x:c>
      <x:c r="I57" s="247" t="n">
        <x:v>19</x:v>
      </x:c>
      <x:c r="J57" s="249" t="n">
        <x:v>760.25</x:v>
      </x:c>
      <x:c r="K57" s="247" t="str"/>
      <x:c r="L57" s="247" t="str"/>
      <x:c r="M57" s="113" t="n">
        <x:f>IF(A57="","",IF(OR(D57="",E57=""),"",IF(E57&lt;=D57,1,0)))</x:f>
        <x:v>1</x:v>
      </x:c>
      <x:c r="N57" s="120" t="n">
        <x:f>IF(A57="","",IF(OR(H57="",I57=""),"",IFERROR(I57/H57,0)))</x:f>
        <x:v>1</x:v>
      </x:c>
      <x:c r="O57" s="113" t="n">
        <x:f>IF(A57="","",IF(OR(D57="",E57=""),"",MAX(0,E57-D57)))</x:f>
        <x:v>0</x:v>
      </x:c>
      <x:c r="P57" s="113" t="n">
        <x:f>IF(B57="","",WEEKDAY(B57,2))</x:f>
        <x:v>2</x:v>
      </x:c>
      <x:c r="Q57" s="113" t="n">
        <x:f>IF(B57="","",MONTH(B57))</x:f>
        <x:v>4</x:v>
      </x:c>
      <x:c r="R57" s="113" t="n">
        <x:f>IF(B57="","",YEAR(B57))</x:f>
        <x:v>2026</x:v>
      </x:c>
    </x:row>
    <x:row r="58" ht="20" customHeight="1">
      <x:c r="A58" s="247" t="str">
        <x:v>K1-26-0223</x:v>
      </x:c>
      <x:c r="B58" s="248" t="n">
        <x:v>46179</x:v>
      </x:c>
      <x:c r="C58" s="247" t="n">
        <x:v>10</x:v>
      </x:c>
      <x:c r="D58" s="248" t="n">
        <x:v>46182</x:v>
      </x:c>
      <x:c r="E58" s="248" t="n">
        <x:v>46182</x:v>
      </x:c>
      <x:c r="F58" s="247" t="str">
        <x:v>C</x:v>
      </x:c>
      <x:c r="G58" s="247" t="str">
        <x:v>P-04</x:v>
      </x:c>
      <x:c r="H58" s="247" t="n">
        <x:v>21</x:v>
      </x:c>
      <x:c r="I58" s="247" t="n">
        <x:v>21</x:v>
      </x:c>
      <x:c r="J58" s="249" t="n">
        <x:v>886.32</x:v>
      </x:c>
      <x:c r="K58" s="247" t="str"/>
      <x:c r="L58" s="247" t="str"/>
      <x:c r="M58" s="113" t="n">
        <x:f>IF(A58="","",IF(OR(D58="",E58=""),"",IF(E58&lt;=D58,1,0)))</x:f>
        <x:v>1</x:v>
      </x:c>
      <x:c r="N58" s="120" t="n">
        <x:f>IF(A58="","",IF(OR(H58="",I58=""),"",IFERROR(I58/H58,0)))</x:f>
        <x:v>1</x:v>
      </x:c>
      <x:c r="O58" s="113" t="n">
        <x:f>IF(A58="","",IF(OR(D58="",E58=""),"",MAX(0,E58-D58)))</x:f>
        <x:v>0</x:v>
      </x:c>
      <x:c r="P58" s="113" t="n">
        <x:f>IF(B58="","",WEEKDAY(B58,2))</x:f>
        <x:v>6</x:v>
      </x:c>
      <x:c r="Q58" s="113" t="n">
        <x:f>IF(B58="","",MONTH(B58))</x:f>
        <x:v>6</x:v>
      </x:c>
      <x:c r="R58" s="113" t="n">
        <x:f>IF(B58="","",YEAR(B58))</x:f>
        <x:v>2026</x:v>
      </x:c>
    </x:row>
    <x:row r="59" ht="20" customHeight="1">
      <x:c r="A59" s="247" t="str">
        <x:v>K1-26-0058</x:v>
      </x:c>
      <x:c r="B59" s="248" t="n">
        <x:v>46055</x:v>
      </x:c>
      <x:c r="C59" s="247" t="n">
        <x:v>12</x:v>
      </x:c>
      <x:c r="D59" s="248" t="n">
        <x:v>46056</x:v>
      </x:c>
      <x:c r="E59" s="248" t="n">
        <x:v>46056</x:v>
      </x:c>
      <x:c r="F59" s="247" t="str">
        <x:v>B</x:v>
      </x:c>
      <x:c r="G59" s="247" t="str">
        <x:v>P-06</x:v>
      </x:c>
      <x:c r="H59" s="247" t="n">
        <x:v>13</x:v>
      </x:c>
      <x:c r="I59" s="247" t="n">
        <x:v>13</x:v>
      </x:c>
      <x:c r="J59" s="249" t="n">
        <x:v>460.01</x:v>
      </x:c>
      <x:c r="K59" s="247" t="str"/>
      <x:c r="L59" s="247" t="str"/>
      <x:c r="M59" s="113" t="n">
        <x:f>IF(A59="","",IF(OR(D59="",E59=""),"",IF(E59&lt;=D59,1,0)))</x:f>
        <x:v>1</x:v>
      </x:c>
      <x:c r="N59" s="120" t="n">
        <x:f>IF(A59="","",IF(OR(H59="",I59=""),"",IFERROR(I59/H59,0)))</x:f>
        <x:v>1</x:v>
      </x:c>
      <x:c r="O59" s="113" t="n">
        <x:f>IF(A59="","",IF(OR(D59="",E59=""),"",MAX(0,E59-D59)))</x:f>
        <x:v>0</x:v>
      </x:c>
      <x:c r="P59" s="113" t="n">
        <x:f>IF(B59="","",WEEKDAY(B59,2))</x:f>
        <x:v>1</x:v>
      </x:c>
      <x:c r="Q59" s="113" t="n">
        <x:f>IF(B59="","",MONTH(B59))</x:f>
        <x:v>2</x:v>
      </x:c>
      <x:c r="R59" s="113" t="n">
        <x:f>IF(B59="","",YEAR(B59))</x:f>
        <x:v>2026</x:v>
      </x:c>
    </x:row>
    <x:row r="60" ht="20" customHeight="1">
      <x:c r="A60" s="247" t="str">
        <x:v>K1-26-0044</x:v>
      </x:c>
      <x:c r="B60" s="248" t="n">
        <x:v>46080</x:v>
      </x:c>
      <x:c r="C60" s="247" t="n">
        <x:v>10</x:v>
      </x:c>
      <x:c r="D60" s="248" t="n">
        <x:v>46083</x:v>
      </x:c>
      <x:c r="E60" s="248" t="n">
        <x:v>46087</x:v>
      </x:c>
      <x:c r="F60" s="247" t="str">
        <x:v>B</x:v>
      </x:c>
      <x:c r="G60" s="247" t="str">
        <x:v>P-05</x:v>
      </x:c>
      <x:c r="H60" s="247" t="n">
        <x:v>17</x:v>
      </x:c>
      <x:c r="I60" s="247" t="n">
        <x:v>16</x:v>
      </x:c>
      <x:c r="J60" s="249" t="n">
        <x:v>831.92</x:v>
      </x:c>
      <x:c r="K60" s="247" t="str">
        <x:f>Lang!$B$60</x:f>
        <x:v>Picking delay</x:v>
      </x:c>
      <x:c r="L60" s="247" t="str"/>
      <x:c r="M60" s="113" t="n">
        <x:f>IF(A60="","",IF(OR(D60="",E60=""),"",IF(E60&lt;=D60,1,0)))</x:f>
        <x:v>0</x:v>
      </x:c>
      <x:c r="N60" s="120" t="n">
        <x:f>IF(A60="","",IF(OR(H60="",I60=""),"",IFERROR(I60/H60,0)))</x:f>
        <x:v>0.9411764705882353</x:v>
      </x:c>
      <x:c r="O60" s="113" t="n">
        <x:f>IF(A60="","",IF(OR(D60="",E60=""),"",MAX(0,E60-D60)))</x:f>
        <x:v>4</x:v>
      </x:c>
      <x:c r="P60" s="113" t="n">
        <x:f>IF(B60="","",WEEKDAY(B60,2))</x:f>
        <x:v>5</x:v>
      </x:c>
      <x:c r="Q60" s="113" t="n">
        <x:f>IF(B60="","",MONTH(B60))</x:f>
        <x:v>2</x:v>
      </x:c>
      <x:c r="R60" s="113" t="n">
        <x:f>IF(B60="","",YEAR(B60))</x:f>
        <x:v>2026</x:v>
      </x:c>
    </x:row>
    <x:row r="61" ht="20" customHeight="1">
      <x:c r="A61" s="247" t="str">
        <x:v>K1-26-0203</x:v>
      </x:c>
      <x:c r="B61" s="248" t="n">
        <x:v>46199</x:v>
      </x:c>
      <x:c r="C61" s="247" t="n">
        <x:v>18</x:v>
      </x:c>
      <x:c r="D61" s="248" t="n">
        <x:v>46200</x:v>
      </x:c>
      <x:c r="E61" s="248" t="n">
        <x:v>46200</x:v>
      </x:c>
      <x:c r="F61" s="247" t="str">
        <x:v>D</x:v>
      </x:c>
      <x:c r="G61" s="247" t="str">
        <x:v>P-04</x:v>
      </x:c>
      <x:c r="H61" s="247" t="n">
        <x:v>23</x:v>
      </x:c>
      <x:c r="I61" s="247" t="n">
        <x:v>23</x:v>
      </x:c>
      <x:c r="J61" s="249" t="n">
        <x:v>507.61</x:v>
      </x:c>
      <x:c r="K61" s="247" t="str"/>
      <x:c r="L61" s="247" t="str"/>
      <x:c r="M61" s="113" t="n">
        <x:f>IF(A61="","",IF(OR(D61="",E61=""),"",IF(E61&lt;=D61,1,0)))</x:f>
        <x:v>1</x:v>
      </x:c>
      <x:c r="N61" s="120" t="n">
        <x:f>IF(A61="","",IF(OR(H61="",I61=""),"",IFERROR(I61/H61,0)))</x:f>
        <x:v>1</x:v>
      </x:c>
      <x:c r="O61" s="113" t="n">
        <x:f>IF(A61="","",IF(OR(D61="",E61=""),"",MAX(0,E61-D61)))</x:f>
        <x:v>0</x:v>
      </x:c>
      <x:c r="P61" s="113" t="n">
        <x:f>IF(B61="","",WEEKDAY(B61,2))</x:f>
        <x:v>5</x:v>
      </x:c>
      <x:c r="Q61" s="113" t="n">
        <x:f>IF(B61="","",MONTH(B61))</x:f>
        <x:v>6</x:v>
      </x:c>
      <x:c r="R61" s="113" t="n">
        <x:f>IF(B61="","",YEAR(B61))</x:f>
        <x:v>2026</x:v>
      </x:c>
    </x:row>
    <x:row r="62" ht="20" customHeight="1">
      <x:c r="A62" s="247" t="str">
        <x:v>K1-26-0144</x:v>
      </x:c>
      <x:c r="B62" s="248" t="n">
        <x:v>46138</x:v>
      </x:c>
      <x:c r="C62" s="247" t="n">
        <x:v>8</x:v>
      </x:c>
      <x:c r="D62" s="248" t="n">
        <x:v>46141</x:v>
      </x:c>
      <x:c r="E62" s="248" t="n">
        <x:v>46141</x:v>
      </x:c>
      <x:c r="F62" s="247" t="str">
        <x:v>D</x:v>
      </x:c>
      <x:c r="G62" s="247" t="str">
        <x:v>P-06</x:v>
      </x:c>
      <x:c r="H62" s="247" t="n">
        <x:v>8</x:v>
      </x:c>
      <x:c r="I62" s="247" t="n">
        <x:v>8</x:v>
      </x:c>
      <x:c r="J62" s="249" t="n">
        <x:v>127.95</x:v>
      </x:c>
      <x:c r="K62" s="247" t="str"/>
      <x:c r="L62" s="247" t="str"/>
      <x:c r="M62" s="113" t="n">
        <x:f>IF(A62="","",IF(OR(D62="",E62=""),"",IF(E62&lt;=D62,1,0)))</x:f>
        <x:v>1</x:v>
      </x:c>
      <x:c r="N62" s="120" t="n">
        <x:f>IF(A62="","",IF(OR(H62="",I62=""),"",IFERROR(I62/H62,0)))</x:f>
        <x:v>1</x:v>
      </x:c>
      <x:c r="O62" s="113" t="n">
        <x:f>IF(A62="","",IF(OR(D62="",E62=""),"",MAX(0,E62-D62)))</x:f>
        <x:v>0</x:v>
      </x:c>
      <x:c r="P62" s="113" t="n">
        <x:f>IF(B62="","",WEEKDAY(B62,2))</x:f>
        <x:v>7</x:v>
      </x:c>
      <x:c r="Q62" s="113" t="n">
        <x:f>IF(B62="","",MONTH(B62))</x:f>
        <x:v>4</x:v>
      </x:c>
      <x:c r="R62" s="113" t="n">
        <x:f>IF(B62="","",YEAR(B62))</x:f>
        <x:v>2026</x:v>
      </x:c>
    </x:row>
    <x:row r="63" ht="20" customHeight="1">
      <x:c r="A63" s="247" t="str">
        <x:v>K1-26-0056</x:v>
      </x:c>
      <x:c r="B63" s="248" t="n">
        <x:v>46073</x:v>
      </x:c>
      <x:c r="C63" s="247" t="n">
        <x:v>8</x:v>
      </x:c>
      <x:c r="D63" s="248" t="n">
        <x:v>46075</x:v>
      </x:c>
      <x:c r="E63" s="248" t="n">
        <x:v>46076</x:v>
      </x:c>
      <x:c r="F63" s="247" t="str">
        <x:v>C</x:v>
      </x:c>
      <x:c r="G63" s="247" t="str">
        <x:v>P-05</x:v>
      </x:c>
      <x:c r="H63" s="247" t="n">
        <x:v>8</x:v>
      </x:c>
      <x:c r="I63" s="247" t="n">
        <x:v>8</x:v>
      </x:c>
      <x:c r="J63" s="249" t="n">
        <x:v>182.43</x:v>
      </x:c>
      <x:c r="K63" s="247" t="str">
        <x:f>Lang!$B$59</x:f>
        <x:v>Low stock</x:v>
      </x:c>
      <x:c r="L63" s="247" t="str"/>
      <x:c r="M63" s="113" t="n">
        <x:f>IF(A63="","",IF(OR(D63="",E63=""),"",IF(E63&lt;=D63,1,0)))</x:f>
        <x:v>0</x:v>
      </x:c>
      <x:c r="N63" s="120" t="n">
        <x:f>IF(A63="","",IF(OR(H63="",I63=""),"",IFERROR(I63/H63,0)))</x:f>
        <x:v>1</x:v>
      </x:c>
      <x:c r="O63" s="113" t="n">
        <x:f>IF(A63="","",IF(OR(D63="",E63=""),"",MAX(0,E63-D63)))</x:f>
        <x:v>1</x:v>
      </x:c>
      <x:c r="P63" s="113" t="n">
        <x:f>IF(B63="","",WEEKDAY(B63,2))</x:f>
        <x:v>5</x:v>
      </x:c>
      <x:c r="Q63" s="113" t="n">
        <x:f>IF(B63="","",MONTH(B63))</x:f>
        <x:v>2</x:v>
      </x:c>
      <x:c r="R63" s="113" t="n">
        <x:f>IF(B63="","",YEAR(B63))</x:f>
        <x:v>2026</x:v>
      </x:c>
    </x:row>
    <x:row r="64" ht="20" customHeight="1">
      <x:c r="A64" s="247" t="str">
        <x:v>K1-26-0047</x:v>
      </x:c>
      <x:c r="B64" s="248" t="n">
        <x:v>46081</x:v>
      </x:c>
      <x:c r="C64" s="247" t="n">
        <x:v>8</x:v>
      </x:c>
      <x:c r="D64" s="248" t="n">
        <x:v>46084</x:v>
      </x:c>
      <x:c r="E64" s="248" t="n">
        <x:v>46084</x:v>
      </x:c>
      <x:c r="F64" s="247" t="str">
        <x:v>B</x:v>
      </x:c>
      <x:c r="G64" s="247" t="str">
        <x:v>P-05</x:v>
      </x:c>
      <x:c r="H64" s="247" t="n">
        <x:v>8</x:v>
      </x:c>
      <x:c r="I64" s="247" t="n">
        <x:v>7</x:v>
      </x:c>
      <x:c r="J64" s="249" t="n">
        <x:v>363.3</x:v>
      </x:c>
      <x:c r="K64" s="247" t="str"/>
      <x:c r="L64" s="247" t="str"/>
      <x:c r="M64" s="113" t="n">
        <x:f>IF(A64="","",IF(OR(D64="",E64=""),"",IF(E64&lt;=D64,1,0)))</x:f>
        <x:v>1</x:v>
      </x:c>
      <x:c r="N64" s="120" t="n">
        <x:f>IF(A64="","",IF(OR(H64="",I64=""),"",IFERROR(I64/H64,0)))</x:f>
        <x:v>0.875</x:v>
      </x:c>
      <x:c r="O64" s="113" t="n">
        <x:f>IF(A64="","",IF(OR(D64="",E64=""),"",MAX(0,E64-D64)))</x:f>
        <x:v>0</x:v>
      </x:c>
      <x:c r="P64" s="113" t="n">
        <x:f>IF(B64="","",WEEKDAY(B64,2))</x:f>
        <x:v>6</x:v>
      </x:c>
      <x:c r="Q64" s="113" t="n">
        <x:f>IF(B64="","",MONTH(B64))</x:f>
        <x:v>2</x:v>
      </x:c>
      <x:c r="R64" s="113" t="n">
        <x:f>IF(B64="","",YEAR(B64))</x:f>
        <x:v>2026</x:v>
      </x:c>
    </x:row>
    <x:row r="65" ht="20" customHeight="1">
      <x:c r="A65" s="247" t="str">
        <x:v>K1-26-0149</x:v>
      </x:c>
      <x:c r="B65" s="248" t="n">
        <x:v>46120</x:v>
      </x:c>
      <x:c r="C65" s="247" t="n">
        <x:v>14</x:v>
      </x:c>
      <x:c r="D65" s="248" t="n">
        <x:v>46122</x:v>
      </x:c>
      <x:c r="E65" s="248" t="n">
        <x:v>46122</x:v>
      </x:c>
      <x:c r="F65" s="247" t="str">
        <x:v>B</x:v>
      </x:c>
      <x:c r="G65" s="247" t="str">
        <x:v>P-03</x:v>
      </x:c>
      <x:c r="H65" s="247" t="n">
        <x:v>4</x:v>
      </x:c>
      <x:c r="I65" s="247" t="n">
        <x:v>4</x:v>
      </x:c>
      <x:c r="J65" s="249" t="n">
        <x:v>105.66</x:v>
      </x:c>
      <x:c r="K65" s="247" t="str"/>
      <x:c r="L65" s="247" t="str"/>
      <x:c r="M65" s="113" t="n">
        <x:f>IF(A65="","",IF(OR(D65="",E65=""),"",IF(E65&lt;=D65,1,0)))</x:f>
        <x:v>1</x:v>
      </x:c>
      <x:c r="N65" s="120" t="n">
        <x:f>IF(A65="","",IF(OR(H65="",I65=""),"",IFERROR(I65/H65,0)))</x:f>
        <x:v>1</x:v>
      </x:c>
      <x:c r="O65" s="113" t="n">
        <x:f>IF(A65="","",IF(OR(D65="",E65=""),"",MAX(0,E65-D65)))</x:f>
        <x:v>0</x:v>
      </x:c>
      <x:c r="P65" s="113" t="n">
        <x:f>IF(B65="","",WEEKDAY(B65,2))</x:f>
        <x:v>3</x:v>
      </x:c>
      <x:c r="Q65" s="113" t="n">
        <x:f>IF(B65="","",MONTH(B65))</x:f>
        <x:v>4</x:v>
      </x:c>
      <x:c r="R65" s="113" t="n">
        <x:f>IF(B65="","",YEAR(B65))</x:f>
        <x:v>2026</x:v>
      </x:c>
    </x:row>
    <x:row r="66" ht="20" customHeight="1">
      <x:c r="A66" s="247" t="str">
        <x:v>K1-26-0243</x:v>
      </x:c>
      <x:c r="B66" s="248" t="n">
        <x:v>46216</x:v>
      </x:c>
      <x:c r="C66" s="247" t="n">
        <x:v>18</x:v>
      </x:c>
      <x:c r="D66" s="248" t="n">
        <x:v>46216</x:v>
      </x:c>
      <x:c r="E66" s="248" t="n">
        <x:v>46216</x:v>
      </x:c>
      <x:c r="F66" s="247" t="str">
        <x:v>B</x:v>
      </x:c>
      <x:c r="G66" s="247" t="str">
        <x:v>P-03</x:v>
      </x:c>
      <x:c r="H66" s="247" t="n">
        <x:v>4</x:v>
      </x:c>
      <x:c r="I66" s="247" t="n">
        <x:v>4</x:v>
      </x:c>
      <x:c r="J66" s="249" t="n">
        <x:v>151.9</x:v>
      </x:c>
      <x:c r="K66" s="247" t="str"/>
      <x:c r="L66" s="247" t="str"/>
      <x:c r="M66" s="113" t="n">
        <x:f>IF(A66="","",IF(OR(D66="",E66=""),"",IF(E66&lt;=D66,1,0)))</x:f>
        <x:v>1</x:v>
      </x:c>
      <x:c r="N66" s="120" t="n">
        <x:f>IF(A66="","",IF(OR(H66="",I66=""),"",IFERROR(I66/H66,0)))</x:f>
        <x:v>1</x:v>
      </x:c>
      <x:c r="O66" s="113" t="n">
        <x:f>IF(A66="","",IF(OR(D66="",E66=""),"",MAX(0,E66-D66)))</x:f>
        <x:v>0</x:v>
      </x:c>
      <x:c r="P66" s="113" t="n">
        <x:f>IF(B66="","",WEEKDAY(B66,2))</x:f>
        <x:v>1</x:v>
      </x:c>
      <x:c r="Q66" s="113" t="n">
        <x:f>IF(B66="","",MONTH(B66))</x:f>
        <x:v>7</x:v>
      </x:c>
      <x:c r="R66" s="113" t="n">
        <x:f>IF(B66="","",YEAR(B66))</x:f>
        <x:v>2026</x:v>
      </x:c>
    </x:row>
    <x:row r="67" ht="20" customHeight="1">
      <x:c r="A67" s="247" t="str">
        <x:v>K1-26-0122</x:v>
      </x:c>
      <x:c r="B67" s="248" t="n">
        <x:v>46113</x:v>
      </x:c>
      <x:c r="C67" s="247" t="n">
        <x:v>8</x:v>
      </x:c>
      <x:c r="D67" s="248" t="n">
        <x:v>46115</x:v>
      </x:c>
      <x:c r="E67" s="248" t="n">
        <x:v>46119</x:v>
      </x:c>
      <x:c r="F67" s="247" t="str">
        <x:v>D</x:v>
      </x:c>
      <x:c r="G67" s="247" t="str">
        <x:v>P-06</x:v>
      </x:c>
      <x:c r="H67" s="247" t="n">
        <x:v>6</x:v>
      </x:c>
      <x:c r="I67" s="247" t="n">
        <x:v>6</x:v>
      </x:c>
      <x:c r="J67" s="249" t="n">
        <x:v>144.23</x:v>
      </x:c>
      <x:c r="K67" s="247" t="str">
        <x:f>Lang!$B$60</x:f>
        <x:v>Picking delay</x:v>
      </x:c>
      <x:c r="L67" s="247" t="str"/>
      <x:c r="M67" s="113" t="n">
        <x:f>IF(A67="","",IF(OR(D67="",E67=""),"",IF(E67&lt;=D67,1,0)))</x:f>
        <x:v>0</x:v>
      </x:c>
      <x:c r="N67" s="120" t="n">
        <x:f>IF(A67="","",IF(OR(H67="",I67=""),"",IFERROR(I67/H67,0)))</x:f>
        <x:v>1</x:v>
      </x:c>
      <x:c r="O67" s="113" t="n">
        <x:f>IF(A67="","",IF(OR(D67="",E67=""),"",MAX(0,E67-D67)))</x:f>
        <x:v>4</x:v>
      </x:c>
      <x:c r="P67" s="113" t="n">
        <x:f>IF(B67="","",WEEKDAY(B67,2))</x:f>
        <x:v>3</x:v>
      </x:c>
      <x:c r="Q67" s="113" t="n">
        <x:f>IF(B67="","",MONTH(B67))</x:f>
        <x:v>4</x:v>
      </x:c>
      <x:c r="R67" s="113" t="n">
        <x:f>IF(B67="","",YEAR(B67))</x:f>
        <x:v>2026</x:v>
      </x:c>
    </x:row>
    <x:row r="68" ht="20" customHeight="1">
      <x:c r="A68" s="247" t="str">
        <x:v>K1-26-0310</x:v>
      </x:c>
      <x:c r="B68" s="248" t="n">
        <x:v>46249</x:v>
      </x:c>
      <x:c r="C68" s="247" t="n">
        <x:v>14</x:v>
      </x:c>
      <x:c r="D68" s="248" t="n">
        <x:v>46250</x:v>
      </x:c>
      <x:c r="E68" s="248" t="n">
        <x:v>46249</x:v>
      </x:c>
      <x:c r="F68" s="247" t="str">
        <x:v>C</x:v>
      </x:c>
      <x:c r="G68" s="247" t="str">
        <x:v>P-06</x:v>
      </x:c>
      <x:c r="H68" s="247" t="n">
        <x:v>3</x:v>
      </x:c>
      <x:c r="I68" s="247" t="n">
        <x:v>3</x:v>
      </x:c>
      <x:c r="J68" s="249" t="n">
        <x:v>97.46</x:v>
      </x:c>
      <x:c r="K68" s="247" t="str"/>
      <x:c r="L68" s="247" t="str"/>
      <x:c r="M68" s="113" t="n">
        <x:f>IF(A68="","",IF(OR(D68="",E68=""),"",IF(E68&lt;=D68,1,0)))</x:f>
        <x:v>1</x:v>
      </x:c>
      <x:c r="N68" s="120" t="n">
        <x:f>IF(A68="","",IF(OR(H68="",I68=""),"",IFERROR(I68/H68,0)))</x:f>
        <x:v>1</x:v>
      </x:c>
      <x:c r="O68" s="113" t="n">
        <x:f>IF(A68="","",IF(OR(D68="",E68=""),"",MAX(0,E68-D68)))</x:f>
        <x:v>0</x:v>
      </x:c>
      <x:c r="P68" s="113" t="n">
        <x:f>IF(B68="","",WEEKDAY(B68,2))</x:f>
        <x:v>6</x:v>
      </x:c>
      <x:c r="Q68" s="113" t="n">
        <x:f>IF(B68="","",MONTH(B68))</x:f>
        <x:v>8</x:v>
      </x:c>
      <x:c r="R68" s="113" t="n">
        <x:f>IF(B68="","",YEAR(B68))</x:f>
        <x:v>2026</x:v>
      </x:c>
    </x:row>
    <x:row r="69" ht="20" customHeight="1">
      <x:c r="A69" s="247" t="str">
        <x:v>K1-26-0054</x:v>
      </x:c>
      <x:c r="B69" s="248" t="n">
        <x:v>46074</x:v>
      </x:c>
      <x:c r="C69" s="247" t="n">
        <x:v>10</x:v>
      </x:c>
      <x:c r="D69" s="248" t="n">
        <x:v>46077</x:v>
      </x:c>
      <x:c r="E69" s="248" t="n">
        <x:v>46077</x:v>
      </x:c>
      <x:c r="F69" s="247" t="str">
        <x:v>C</x:v>
      </x:c>
      <x:c r="G69" s="247" t="str">
        <x:v>P-06</x:v>
      </x:c>
      <x:c r="H69" s="247" t="n">
        <x:v>24</x:v>
      </x:c>
      <x:c r="I69" s="247" t="n">
        <x:v>24</x:v>
      </x:c>
      <x:c r="J69" s="249" t="n">
        <x:v>1081.35</x:v>
      </x:c>
      <x:c r="K69" s="247" t="str"/>
      <x:c r="L69" s="247" t="str"/>
      <x:c r="M69" s="113" t="n">
        <x:f>IF(A69="","",IF(OR(D69="",E69=""),"",IF(E69&lt;=D69,1,0)))</x:f>
        <x:v>1</x:v>
      </x:c>
      <x:c r="N69" s="120" t="n">
        <x:f>IF(A69="","",IF(OR(H69="",I69=""),"",IFERROR(I69/H69,0)))</x:f>
        <x:v>1</x:v>
      </x:c>
      <x:c r="O69" s="113" t="n">
        <x:f>IF(A69="","",IF(OR(D69="",E69=""),"",MAX(0,E69-D69)))</x:f>
        <x:v>0</x:v>
      </x:c>
      <x:c r="P69" s="113" t="n">
        <x:f>IF(B69="","",WEEKDAY(B69,2))</x:f>
        <x:v>6</x:v>
      </x:c>
      <x:c r="Q69" s="113" t="n">
        <x:f>IF(B69="","",MONTH(B69))</x:f>
        <x:v>2</x:v>
      </x:c>
      <x:c r="R69" s="113" t="n">
        <x:f>IF(B69="","",YEAR(B69))</x:f>
        <x:v>2026</x:v>
      </x:c>
    </x:row>
    <x:row r="70" ht="20" customHeight="1">
      <x:c r="A70" s="247" t="str">
        <x:v>K1-26-0277</x:v>
      </x:c>
      <x:c r="B70" s="248" t="n">
        <x:v>46220</x:v>
      </x:c>
      <x:c r="C70" s="247" t="n">
        <x:v>18</x:v>
      </x:c>
      <x:c r="D70" s="248" t="n">
        <x:v>46222</x:v>
      </x:c>
      <x:c r="E70" s="248" t="n">
        <x:v>46226</x:v>
      </x:c>
      <x:c r="F70" s="247" t="str">
        <x:v>D</x:v>
      </x:c>
      <x:c r="G70" s="247" t="str">
        <x:v>P-02</x:v>
      </x:c>
      <x:c r="H70" s="247" t="n">
        <x:v>19</x:v>
      </x:c>
      <x:c r="I70" s="247" t="n">
        <x:v>19</x:v>
      </x:c>
      <x:c r="J70" s="249" t="n">
        <x:v>892.24</x:v>
      </x:c>
      <x:c r="K70" s="247" t="str">
        <x:f>Lang!$B$59</x:f>
        <x:v>Low stock</x:v>
      </x:c>
      <x:c r="L70" s="247" t="str"/>
      <x:c r="M70" s="113" t="n">
        <x:f>IF(A70="","",IF(OR(D70="",E70=""),"",IF(E70&lt;=D70,1,0)))</x:f>
        <x:v>0</x:v>
      </x:c>
      <x:c r="N70" s="120" t="n">
        <x:f>IF(A70="","",IF(OR(H70="",I70=""),"",IFERROR(I70/H70,0)))</x:f>
        <x:v>1</x:v>
      </x:c>
      <x:c r="O70" s="113" t="n">
        <x:f>IF(A70="","",IF(OR(D70="",E70=""),"",MAX(0,E70-D70)))</x:f>
        <x:v>4</x:v>
      </x:c>
      <x:c r="P70" s="113" t="n">
        <x:f>IF(B70="","",WEEKDAY(B70,2))</x:f>
        <x:v>5</x:v>
      </x:c>
      <x:c r="Q70" s="113" t="n">
        <x:f>IF(B70="","",MONTH(B70))</x:f>
        <x:v>7</x:v>
      </x:c>
      <x:c r="R70" s="113" t="n">
        <x:f>IF(B70="","",YEAR(B70))</x:f>
        <x:v>2026</x:v>
      </x:c>
    </x:row>
    <x:row r="71" ht="20" customHeight="1">
      <x:c r="A71" s="247" t="str">
        <x:v>K1-26-0059</x:v>
      </x:c>
      <x:c r="B71" s="248" t="n">
        <x:v>46058</x:v>
      </x:c>
      <x:c r="C71" s="247" t="n">
        <x:v>8</x:v>
      </x:c>
      <x:c r="D71" s="248" t="n">
        <x:v>46058</x:v>
      </x:c>
      <x:c r="E71" s="248" t="n">
        <x:v>46058</x:v>
      </x:c>
      <x:c r="F71" s="247" t="str">
        <x:v>C</x:v>
      </x:c>
      <x:c r="G71" s="247" t="str">
        <x:v>P-01</x:v>
      </x:c>
      <x:c r="H71" s="247" t="n">
        <x:v>3</x:v>
      </x:c>
      <x:c r="I71" s="247" t="n">
        <x:v>3</x:v>
      </x:c>
      <x:c r="J71" s="249" t="n">
        <x:v>76.67</x:v>
      </x:c>
      <x:c r="K71" s="247" t="str"/>
      <x:c r="L71" s="247" t="str"/>
      <x:c r="M71" s="113" t="n">
        <x:f>IF(A71="","",IF(OR(D71="",E71=""),"",IF(E71&lt;=D71,1,0)))</x:f>
        <x:v>1</x:v>
      </x:c>
      <x:c r="N71" s="120" t="n">
        <x:f>IF(A71="","",IF(OR(H71="",I71=""),"",IFERROR(I71/H71,0)))</x:f>
        <x:v>1</x:v>
      </x:c>
      <x:c r="O71" s="113" t="n">
        <x:f>IF(A71="","",IF(OR(D71="",E71=""),"",MAX(0,E71-D71)))</x:f>
        <x:v>0</x:v>
      </x:c>
      <x:c r="P71" s="113" t="n">
        <x:f>IF(B71="","",WEEKDAY(B71,2))</x:f>
        <x:v>4</x:v>
      </x:c>
      <x:c r="Q71" s="113" t="n">
        <x:f>IF(B71="","",MONTH(B71))</x:f>
        <x:v>2</x:v>
      </x:c>
      <x:c r="R71" s="113" t="n">
        <x:f>IF(B71="","",YEAR(B71))</x:f>
        <x:v>2026</x:v>
      </x:c>
    </x:row>
    <x:row r="72" ht="20" customHeight="1">
      <x:c r="A72" s="247" t="str">
        <x:v>K1-26-0329</x:v>
      </x:c>
      <x:c r="B72" s="248" t="n">
        <x:v>46259</x:v>
      </x:c>
      <x:c r="C72" s="247" t="n">
        <x:v>8</x:v>
      </x:c>
      <x:c r="D72" s="248" t="n">
        <x:v>46260</x:v>
      </x:c>
      <x:c r="E72" s="248" t="n">
        <x:v>46260</x:v>
      </x:c>
      <x:c r="F72" s="247" t="str">
        <x:v>B</x:v>
      </x:c>
      <x:c r="G72" s="247" t="str">
        <x:v>P-06</x:v>
      </x:c>
      <x:c r="H72" s="247" t="n">
        <x:v>11</x:v>
      </x:c>
      <x:c r="I72" s="247" t="n">
        <x:v>11</x:v>
      </x:c>
      <x:c r="J72" s="249" t="n">
        <x:v>498.79</x:v>
      </x:c>
      <x:c r="K72" s="247" t="str"/>
      <x:c r="L72" s="247" t="str"/>
      <x:c r="M72" s="113" t="n">
        <x:f>IF(A72="","",IF(OR(D72="",E72=""),"",IF(E72&lt;=D72,1,0)))</x:f>
        <x:v>1</x:v>
      </x:c>
      <x:c r="N72" s="120" t="n">
        <x:f>IF(A72="","",IF(OR(H72="",I72=""),"",IFERROR(I72/H72,0)))</x:f>
        <x:v>1</x:v>
      </x:c>
      <x:c r="O72" s="113" t="n">
        <x:f>IF(A72="","",IF(OR(D72="",E72=""),"",MAX(0,E72-D72)))</x:f>
        <x:v>0</x:v>
      </x:c>
      <x:c r="P72" s="113" t="n">
        <x:f>IF(B72="","",WEEKDAY(B72,2))</x:f>
        <x:v>2</x:v>
      </x:c>
      <x:c r="Q72" s="113" t="n">
        <x:f>IF(B72="","",MONTH(B72))</x:f>
        <x:v>8</x:v>
      </x:c>
      <x:c r="R72" s="113" t="n">
        <x:f>IF(B72="","",YEAR(B72))</x:f>
        <x:v>2026</x:v>
      </x:c>
    </x:row>
    <x:row r="73" ht="20" customHeight="1">
      <x:c r="A73" s="247" t="str">
        <x:v>K1-26-0368</x:v>
      </x:c>
      <x:c r="B73" s="248" t="n">
        <x:v>46287</x:v>
      </x:c>
      <x:c r="C73" s="247" t="n">
        <x:v>14</x:v>
      </x:c>
      <x:c r="D73" s="248" t="n">
        <x:v>46287</x:v>
      </x:c>
      <x:c r="E73" s="248" t="n">
        <x:v>46286</x:v>
      </x:c>
      <x:c r="F73" s="247" t="str">
        <x:v>A</x:v>
      </x:c>
      <x:c r="G73" s="247" t="str">
        <x:v>P-06</x:v>
      </x:c>
      <x:c r="H73" s="247" t="n">
        <x:v>6</x:v>
      </x:c>
      <x:c r="I73" s="247" t="n">
        <x:v>6</x:v>
      </x:c>
      <x:c r="J73" s="249" t="n">
        <x:v>250.45</x:v>
      </x:c>
      <x:c r="K73" s="247" t="str"/>
      <x:c r="L73" s="247" t="str"/>
      <x:c r="M73" s="113" t="n">
        <x:f>IF(A73="","",IF(OR(D73="",E73=""),"",IF(E73&lt;=D73,1,0)))</x:f>
        <x:v>1</x:v>
      </x:c>
      <x:c r="N73" s="120" t="n">
        <x:f>IF(A73="","",IF(OR(H73="",I73=""),"",IFERROR(I73/H73,0)))</x:f>
        <x:v>1</x:v>
      </x:c>
      <x:c r="O73" s="113" t="n">
        <x:f>IF(A73="","",IF(OR(D73="",E73=""),"",MAX(0,E73-D73)))</x:f>
        <x:v>0</x:v>
      </x:c>
      <x:c r="P73" s="113" t="n">
        <x:f>IF(B73="","",WEEKDAY(B73,2))</x:f>
        <x:v>2</x:v>
      </x:c>
      <x:c r="Q73" s="113" t="n">
        <x:f>IF(B73="","",MONTH(B73))</x:f>
        <x:v>9</x:v>
      </x:c>
      <x:c r="R73" s="113" t="n">
        <x:f>IF(B73="","",YEAR(B73))</x:f>
        <x:v>2026</x:v>
      </x:c>
    </x:row>
    <x:row r="74" ht="20" customHeight="1">
      <x:c r="A74" s="247" t="str">
        <x:v>K1-26-0013</x:v>
      </x:c>
      <x:c r="B74" s="248" t="n">
        <x:v>46036</x:v>
      </x:c>
      <x:c r="C74" s="247" t="n">
        <x:v>14</x:v>
      </x:c>
      <x:c r="D74" s="248" t="n">
        <x:v>46036</x:v>
      </x:c>
      <x:c r="E74" s="248" t="n">
        <x:v>46035</x:v>
      </x:c>
      <x:c r="F74" s="247" t="str">
        <x:v>A</x:v>
      </x:c>
      <x:c r="G74" s="247" t="str">
        <x:v>P-02</x:v>
      </x:c>
      <x:c r="H74" s="247" t="n">
        <x:v>15</x:v>
      </x:c>
      <x:c r="I74" s="247" t="n">
        <x:v>15</x:v>
      </x:c>
      <x:c r="J74" s="249" t="n">
        <x:v>569.54</x:v>
      </x:c>
      <x:c r="K74" s="247" t="str"/>
      <x:c r="L74" s="247" t="str"/>
      <x:c r="M74" s="113" t="n">
        <x:f>IF(A74="","",IF(OR(D74="",E74=""),"",IF(E74&lt;=D74,1,0)))</x:f>
        <x:v>1</x:v>
      </x:c>
      <x:c r="N74" s="120" t="n">
        <x:f>IF(A74="","",IF(OR(H74="",I74=""),"",IFERROR(I74/H74,0)))</x:f>
        <x:v>1</x:v>
      </x:c>
      <x:c r="O74" s="113" t="n">
        <x:f>IF(A74="","",IF(OR(D74="",E74=""),"",MAX(0,E74-D74)))</x:f>
        <x:v>0</x:v>
      </x:c>
      <x:c r="P74" s="113" t="n">
        <x:f>IF(B74="","",WEEKDAY(B74,2))</x:f>
        <x:v>3</x:v>
      </x:c>
      <x:c r="Q74" s="113" t="n">
        <x:f>IF(B74="","",MONTH(B74))</x:f>
        <x:v>1</x:v>
      </x:c>
      <x:c r="R74" s="113" t="n">
        <x:f>IF(B74="","",YEAR(B74))</x:f>
        <x:v>2026</x:v>
      </x:c>
    </x:row>
    <x:row r="75" ht="20" customHeight="1">
      <x:c r="A75" s="247" t="str">
        <x:v>K1-26-0006</x:v>
      </x:c>
      <x:c r="B75" s="248" t="n">
        <x:v>46044</x:v>
      </x:c>
      <x:c r="C75" s="247" t="n">
        <x:v>10</x:v>
      </x:c>
      <x:c r="D75" s="248" t="n">
        <x:v>46045</x:v>
      </x:c>
      <x:c r="E75" s="248" t="n">
        <x:v>46044</x:v>
      </x:c>
      <x:c r="F75" s="247" t="str">
        <x:v>C</x:v>
      </x:c>
      <x:c r="G75" s="247" t="str">
        <x:v>P-02</x:v>
      </x:c>
      <x:c r="H75" s="247" t="n">
        <x:v>16</x:v>
      </x:c>
      <x:c r="I75" s="247" t="n">
        <x:v>16</x:v>
      </x:c>
      <x:c r="J75" s="249" t="n">
        <x:v>561.66</x:v>
      </x:c>
      <x:c r="K75" s="247" t="str"/>
      <x:c r="L75" s="247" t="str"/>
      <x:c r="M75" s="113" t="n">
        <x:f>IF(A75="","",IF(OR(D75="",E75=""),"",IF(E75&lt;=D75,1,0)))</x:f>
        <x:v>1</x:v>
      </x:c>
      <x:c r="N75" s="120" t="n">
        <x:f>IF(A75="","",IF(OR(H75="",I75=""),"",IFERROR(I75/H75,0)))</x:f>
        <x:v>1</x:v>
      </x:c>
      <x:c r="O75" s="113" t="n">
        <x:f>IF(A75="","",IF(OR(D75="",E75=""),"",MAX(0,E75-D75)))</x:f>
        <x:v>0</x:v>
      </x:c>
      <x:c r="P75" s="113" t="n">
        <x:f>IF(B75="","",WEEKDAY(B75,2))</x:f>
        <x:v>4</x:v>
      </x:c>
      <x:c r="Q75" s="113" t="n">
        <x:f>IF(B75="","",MONTH(B75))</x:f>
        <x:v>1</x:v>
      </x:c>
      <x:c r="R75" s="113" t="n">
        <x:f>IF(B75="","",YEAR(B75))</x:f>
        <x:v>2026</x:v>
      </x:c>
    </x:row>
    <x:row r="76" ht="20" customHeight="1">
      <x:c r="A76" s="247" t="str">
        <x:v>K1-26-0113</x:v>
      </x:c>
      <x:c r="B76" s="248" t="n">
        <x:v>46117</x:v>
      </x:c>
      <x:c r="C76" s="247" t="n">
        <x:v>10</x:v>
      </x:c>
      <x:c r="D76" s="248" t="n">
        <x:v>46120</x:v>
      </x:c>
      <x:c r="E76" s="248" t="n">
        <x:v>46119</x:v>
      </x:c>
      <x:c r="F76" s="247" t="str">
        <x:v>B</x:v>
      </x:c>
      <x:c r="G76" s="247" t="str">
        <x:v>P-05</x:v>
      </x:c>
      <x:c r="H76" s="247" t="n">
        <x:v>5</x:v>
      </x:c>
      <x:c r="I76" s="247" t="n">
        <x:v>5</x:v>
      </x:c>
      <x:c r="J76" s="249" t="n">
        <x:v>149.63</x:v>
      </x:c>
      <x:c r="K76" s="247" t="str"/>
      <x:c r="L76" s="247" t="str"/>
      <x:c r="M76" s="113" t="n">
        <x:f>IF(A76="","",IF(OR(D76="",E76=""),"",IF(E76&lt;=D76,1,0)))</x:f>
        <x:v>1</x:v>
      </x:c>
      <x:c r="N76" s="120" t="n">
        <x:f>IF(A76="","",IF(OR(H76="",I76=""),"",IFERROR(I76/H76,0)))</x:f>
        <x:v>1</x:v>
      </x:c>
      <x:c r="O76" s="113" t="n">
        <x:f>IF(A76="","",IF(OR(D76="",E76=""),"",MAX(0,E76-D76)))</x:f>
        <x:v>0</x:v>
      </x:c>
      <x:c r="P76" s="113" t="n">
        <x:f>IF(B76="","",WEEKDAY(B76,2))</x:f>
        <x:v>7</x:v>
      </x:c>
      <x:c r="Q76" s="113" t="n">
        <x:f>IF(B76="","",MONTH(B76))</x:f>
        <x:v>4</x:v>
      </x:c>
      <x:c r="R76" s="113" t="n">
        <x:f>IF(B76="","",YEAR(B76))</x:f>
        <x:v>2026</x:v>
      </x:c>
    </x:row>
    <x:row r="77" ht="20" customHeight="1">
      <x:c r="A77" s="247" t="str">
        <x:v>K1-26-0262</x:v>
      </x:c>
      <x:c r="B77" s="248" t="n">
        <x:v>46206</x:v>
      </x:c>
      <x:c r="C77" s="247" t="n">
        <x:v>18</x:v>
      </x:c>
      <x:c r="D77" s="248" t="n">
        <x:v>46207</x:v>
      </x:c>
      <x:c r="E77" s="248" t="n">
        <x:v>46206</x:v>
      </x:c>
      <x:c r="F77" s="247" t="str">
        <x:v>A</x:v>
      </x:c>
      <x:c r="G77" s="247" t="str">
        <x:v>P-04</x:v>
      </x:c>
      <x:c r="H77" s="247" t="n">
        <x:v>9</x:v>
      </x:c>
      <x:c r="I77" s="247" t="n">
        <x:v>9</x:v>
      </x:c>
      <x:c r="J77" s="249" t="n">
        <x:v>323.87</x:v>
      </x:c>
      <x:c r="K77" s="247" t="str"/>
      <x:c r="L77" s="247" t="str"/>
      <x:c r="M77" s="113" t="n">
        <x:f>IF(A77="","",IF(OR(D77="",E77=""),"",IF(E77&lt;=D77,1,0)))</x:f>
        <x:v>1</x:v>
      </x:c>
      <x:c r="N77" s="120" t="n">
        <x:f>IF(A77="","",IF(OR(H77="",I77=""),"",IFERROR(I77/H77,0)))</x:f>
        <x:v>1</x:v>
      </x:c>
      <x:c r="O77" s="113" t="n">
        <x:f>IF(A77="","",IF(OR(D77="",E77=""),"",MAX(0,E77-D77)))</x:f>
        <x:v>0</x:v>
      </x:c>
      <x:c r="P77" s="113" t="n">
        <x:f>IF(B77="","",WEEKDAY(B77,2))</x:f>
        <x:v>5</x:v>
      </x:c>
      <x:c r="Q77" s="113" t="n">
        <x:f>IF(B77="","",MONTH(B77))</x:f>
        <x:v>7</x:v>
      </x:c>
      <x:c r="R77" s="113" t="n">
        <x:f>IF(B77="","",YEAR(B77))</x:f>
        <x:v>2026</x:v>
      </x:c>
    </x:row>
    <x:row r="78" ht="20" customHeight="1">
      <x:c r="A78" s="247" t="str">
        <x:v>K1-26-0299</x:v>
      </x:c>
      <x:c r="B78" s="248" t="n">
        <x:v>46237</x:v>
      </x:c>
      <x:c r="C78" s="247" t="n">
        <x:v>12</x:v>
      </x:c>
      <x:c r="D78" s="248" t="n">
        <x:v>46239</x:v>
      </x:c>
      <x:c r="E78" s="248" t="n">
        <x:v>46239</x:v>
      </x:c>
      <x:c r="F78" s="247" t="str">
        <x:v>A</x:v>
      </x:c>
      <x:c r="G78" s="247" t="str">
        <x:v>P-04</x:v>
      </x:c>
      <x:c r="H78" s="247" t="n">
        <x:v>24</x:v>
      </x:c>
      <x:c r="I78" s="247" t="n">
        <x:v>24</x:v>
      </x:c>
      <x:c r="J78" s="249" t="n">
        <x:v>1053.85</x:v>
      </x:c>
      <x:c r="K78" s="247" t="str"/>
      <x:c r="L78" s="247" t="str"/>
      <x:c r="M78" s="113" t="n">
        <x:f>IF(A78="","",IF(OR(D78="",E78=""),"",IF(E78&lt;=D78,1,0)))</x:f>
        <x:v>1</x:v>
      </x:c>
      <x:c r="N78" s="120" t="n">
        <x:f>IF(A78="","",IF(OR(H78="",I78=""),"",IFERROR(I78/H78,0)))</x:f>
        <x:v>1</x:v>
      </x:c>
      <x:c r="O78" s="113" t="n">
        <x:f>IF(A78="","",IF(OR(D78="",E78=""),"",MAX(0,E78-D78)))</x:f>
        <x:v>0</x:v>
      </x:c>
      <x:c r="P78" s="113" t="n">
        <x:f>IF(B78="","",WEEKDAY(B78,2))</x:f>
        <x:v>1</x:v>
      </x:c>
      <x:c r="Q78" s="113" t="n">
        <x:f>IF(B78="","",MONTH(B78))</x:f>
        <x:v>8</x:v>
      </x:c>
      <x:c r="R78" s="113" t="n">
        <x:f>IF(B78="","",YEAR(B78))</x:f>
        <x:v>2026</x:v>
      </x:c>
    </x:row>
    <x:row r="79" ht="20" customHeight="1">
      <x:c r="A79" s="247" t="str">
        <x:v>K1-26-0383</x:v>
      </x:c>
      <x:c r="B79" s="248" t="n">
        <x:v>46267</x:v>
      </x:c>
      <x:c r="C79" s="247" t="n">
        <x:v>18</x:v>
      </x:c>
      <x:c r="D79" s="248" t="n">
        <x:v>46268</x:v>
      </x:c>
      <x:c r="E79" s="248" t="n">
        <x:v>46268</x:v>
      </x:c>
      <x:c r="F79" s="247" t="str">
        <x:v>B</x:v>
      </x:c>
      <x:c r="G79" s="247" t="str">
        <x:v>P-01</x:v>
      </x:c>
      <x:c r="H79" s="247" t="n">
        <x:v>5</x:v>
      </x:c>
      <x:c r="I79" s="247" t="n">
        <x:v>5</x:v>
      </x:c>
      <x:c r="J79" s="249" t="n">
        <x:v>190.6</x:v>
      </x:c>
      <x:c r="K79" s="247" t="str"/>
      <x:c r="L79" s="247" t="str"/>
      <x:c r="M79" s="113" t="n">
        <x:f>IF(A79="","",IF(OR(D79="",E79=""),"",IF(E79&lt;=D79,1,0)))</x:f>
        <x:v>1</x:v>
      </x:c>
      <x:c r="N79" s="120" t="n">
        <x:f>IF(A79="","",IF(OR(H79="",I79=""),"",IFERROR(I79/H79,0)))</x:f>
        <x:v>1</x:v>
      </x:c>
      <x:c r="O79" s="113" t="n">
        <x:f>IF(A79="","",IF(OR(D79="",E79=""),"",MAX(0,E79-D79)))</x:f>
        <x:v>0</x:v>
      </x:c>
      <x:c r="P79" s="113" t="n">
        <x:f>IF(B79="","",WEEKDAY(B79,2))</x:f>
        <x:v>3</x:v>
      </x:c>
      <x:c r="Q79" s="113" t="n">
        <x:f>IF(B79="","",MONTH(B79))</x:f>
        <x:v>9</x:v>
      </x:c>
      <x:c r="R79" s="113" t="n">
        <x:f>IF(B79="","",YEAR(B79))</x:f>
        <x:v>2026</x:v>
      </x:c>
    </x:row>
    <x:row r="80" ht="20" customHeight="1">
      <x:c r="A80" s="247" t="str">
        <x:v>K1-26-0255</x:v>
      </x:c>
      <x:c r="B80" s="248" t="n">
        <x:v>46225</x:v>
      </x:c>
      <x:c r="C80" s="247" t="n">
        <x:v>8</x:v>
      </x:c>
      <x:c r="D80" s="248" t="n">
        <x:v>46227</x:v>
      </x:c>
      <x:c r="E80" s="248" t="n">
        <x:v>46227</x:v>
      </x:c>
      <x:c r="F80" s="247" t="str">
        <x:v>C</x:v>
      </x:c>
      <x:c r="G80" s="247" t="str">
        <x:v>P-02</x:v>
      </x:c>
      <x:c r="H80" s="247" t="n">
        <x:v>19</x:v>
      </x:c>
      <x:c r="I80" s="247" t="n">
        <x:v>19</x:v>
      </x:c>
      <x:c r="J80" s="249" t="n">
        <x:v>417.58</x:v>
      </x:c>
      <x:c r="K80" s="247" t="str"/>
      <x:c r="L80" s="247" t="str"/>
      <x:c r="M80" s="113" t="n">
        <x:f>IF(A80="","",IF(OR(D80="",E80=""),"",IF(E80&lt;=D80,1,0)))</x:f>
        <x:v>1</x:v>
      </x:c>
      <x:c r="N80" s="120" t="n">
        <x:f>IF(A80="","",IF(OR(H80="",I80=""),"",IFERROR(I80/H80,0)))</x:f>
        <x:v>1</x:v>
      </x:c>
      <x:c r="O80" s="113" t="n">
        <x:f>IF(A80="","",IF(OR(D80="",E80=""),"",MAX(0,E80-D80)))</x:f>
        <x:v>0</x:v>
      </x:c>
      <x:c r="P80" s="113" t="n">
        <x:f>IF(B80="","",WEEKDAY(B80,2))</x:f>
        <x:v>3</x:v>
      </x:c>
      <x:c r="Q80" s="113" t="n">
        <x:f>IF(B80="","",MONTH(B80))</x:f>
        <x:v>7</x:v>
      </x:c>
      <x:c r="R80" s="113" t="n">
        <x:f>IF(B80="","",YEAR(B80))</x:f>
        <x:v>2026</x:v>
      </x:c>
    </x:row>
    <x:row r="81" ht="20" customHeight="1">
      <x:c r="A81" s="247" t="str">
        <x:v>K1-26-0224</x:v>
      </x:c>
      <x:c r="B81" s="248" t="n">
        <x:v>46176</x:v>
      </x:c>
      <x:c r="C81" s="247" t="n">
        <x:v>10</x:v>
      </x:c>
      <x:c r="D81" s="248" t="n">
        <x:v>46176</x:v>
      </x:c>
      <x:c r="E81" s="248" t="n">
        <x:v>46175</x:v>
      </x:c>
      <x:c r="F81" s="247" t="str">
        <x:v>A</x:v>
      </x:c>
      <x:c r="G81" s="247" t="str">
        <x:v>P-04</x:v>
      </x:c>
      <x:c r="H81" s="247" t="n">
        <x:v>18</x:v>
      </x:c>
      <x:c r="I81" s="247" t="n">
        <x:v>18</x:v>
      </x:c>
      <x:c r="J81" s="249" t="n">
        <x:v>875.31</x:v>
      </x:c>
      <x:c r="K81" s="247" t="str"/>
      <x:c r="L81" s="247" t="str"/>
      <x:c r="M81" s="113" t="n">
        <x:f>IF(A81="","",IF(OR(D81="",E81=""),"",IF(E81&lt;=D81,1,0)))</x:f>
        <x:v>1</x:v>
      </x:c>
      <x:c r="N81" s="120" t="n">
        <x:f>IF(A81="","",IF(OR(H81="",I81=""),"",IFERROR(I81/H81,0)))</x:f>
        <x:v>1</x:v>
      </x:c>
      <x:c r="O81" s="113" t="n">
        <x:f>IF(A81="","",IF(OR(D81="",E81=""),"",MAX(0,E81-D81)))</x:f>
        <x:v>0</x:v>
      </x:c>
      <x:c r="P81" s="113" t="n">
        <x:f>IF(B81="","",WEEKDAY(B81,2))</x:f>
        <x:v>3</x:v>
      </x:c>
      <x:c r="Q81" s="113" t="n">
        <x:f>IF(B81="","",MONTH(B81))</x:f>
        <x:v>6</x:v>
      </x:c>
      <x:c r="R81" s="113" t="n">
        <x:f>IF(B81="","",YEAR(B81))</x:f>
        <x:v>2026</x:v>
      </x:c>
    </x:row>
    <x:row r="82" ht="20" customHeight="1">
      <x:c r="A82" s="247" t="str">
        <x:v>K1-26-0186</x:v>
      </x:c>
      <x:c r="B82" s="248" t="n">
        <x:v>46173</x:v>
      </x:c>
      <x:c r="C82" s="247" t="n">
        <x:v>8</x:v>
      </x:c>
      <x:c r="D82" s="248" t="n">
        <x:v>46174</x:v>
      </x:c>
      <x:c r="E82" s="248" t="n">
        <x:v>46174</x:v>
      </x:c>
      <x:c r="F82" s="247" t="str">
        <x:v>C</x:v>
      </x:c>
      <x:c r="G82" s="247" t="str">
        <x:v>P-06</x:v>
      </x:c>
      <x:c r="H82" s="247" t="n">
        <x:v>2</x:v>
      </x:c>
      <x:c r="I82" s="247" t="n">
        <x:v>2</x:v>
      </x:c>
      <x:c r="J82" s="249" t="n">
        <x:v>45.88</x:v>
      </x:c>
      <x:c r="K82" s="247" t="str"/>
      <x:c r="L82" s="247" t="str"/>
      <x:c r="M82" s="113" t="n">
        <x:f>IF(A82="","",IF(OR(D82="",E82=""),"",IF(E82&lt;=D82,1,0)))</x:f>
        <x:v>1</x:v>
      </x:c>
      <x:c r="N82" s="120" t="n">
        <x:f>IF(A82="","",IF(OR(H82="",I82=""),"",IFERROR(I82/H82,0)))</x:f>
        <x:v>1</x:v>
      </x:c>
      <x:c r="O82" s="113" t="n">
        <x:f>IF(A82="","",IF(OR(D82="",E82=""),"",MAX(0,E82-D82)))</x:f>
        <x:v>0</x:v>
      </x:c>
      <x:c r="P82" s="113" t="n">
        <x:f>IF(B82="","",WEEKDAY(B82,2))</x:f>
        <x:v>7</x:v>
      </x:c>
      <x:c r="Q82" s="113" t="n">
        <x:f>IF(B82="","",MONTH(B82))</x:f>
        <x:v>5</x:v>
      </x:c>
      <x:c r="R82" s="113" t="n">
        <x:f>IF(B82="","",YEAR(B82))</x:f>
        <x:v>2026</x:v>
      </x:c>
    </x:row>
    <x:row r="83" ht="20" customHeight="1">
      <x:c r="A83" s="247" t="str">
        <x:v>K1-26-0330</x:v>
      </x:c>
      <x:c r="B83" s="248" t="n">
        <x:v>46247</x:v>
      </x:c>
      <x:c r="C83" s="247" t="n">
        <x:v>8</x:v>
      </x:c>
      <x:c r="D83" s="248" t="n">
        <x:v>46248</x:v>
      </x:c>
      <x:c r="E83" s="248" t="n">
        <x:v>46247</x:v>
      </x:c>
      <x:c r="F83" s="247" t="str">
        <x:v>B</x:v>
      </x:c>
      <x:c r="G83" s="247" t="str">
        <x:v>P-04</x:v>
      </x:c>
      <x:c r="H83" s="247" t="n">
        <x:v>4</x:v>
      </x:c>
      <x:c r="I83" s="247" t="n">
        <x:v>4</x:v>
      </x:c>
      <x:c r="J83" s="249" t="n">
        <x:v>146.67</x:v>
      </x:c>
      <x:c r="K83" s="247" t="str"/>
      <x:c r="L83" s="247" t="str"/>
      <x:c r="M83" s="113" t="n">
        <x:f>IF(A83="","",IF(OR(D83="",E83=""),"",IF(E83&lt;=D83,1,0)))</x:f>
        <x:v>1</x:v>
      </x:c>
      <x:c r="N83" s="120" t="n">
        <x:f>IF(A83="","",IF(OR(H83="",I83=""),"",IFERROR(I83/H83,0)))</x:f>
        <x:v>1</x:v>
      </x:c>
      <x:c r="O83" s="113" t="n">
        <x:f>IF(A83="","",IF(OR(D83="",E83=""),"",MAX(0,E83-D83)))</x:f>
        <x:v>0</x:v>
      </x:c>
      <x:c r="P83" s="113" t="n">
        <x:f>IF(B83="","",WEEKDAY(B83,2))</x:f>
        <x:v>4</x:v>
      </x:c>
      <x:c r="Q83" s="113" t="n">
        <x:f>IF(B83="","",MONTH(B83))</x:f>
        <x:v>8</x:v>
      </x:c>
      <x:c r="R83" s="113" t="n">
        <x:f>IF(B83="","",YEAR(B83))</x:f>
        <x:v>2026</x:v>
      </x:c>
    </x:row>
    <x:row r="84" ht="20" customHeight="1">
      <x:c r="A84" s="247" t="str">
        <x:v>K1-26-0403</x:v>
      </x:c>
      <x:c r="B84" s="248" t="n">
        <x:v>46303</x:v>
      </x:c>
      <x:c r="C84" s="247" t="n">
        <x:v>8</x:v>
      </x:c>
      <x:c r="D84" s="248" t="n">
        <x:v>46304</x:v>
      </x:c>
      <x:c r="E84" s="248" t="n">
        <x:v>46304</x:v>
      </x:c>
      <x:c r="F84" s="247" t="str">
        <x:v>D</x:v>
      </x:c>
      <x:c r="G84" s="247" t="str">
        <x:v>P-03</x:v>
      </x:c>
      <x:c r="H84" s="247" t="n">
        <x:v>5</x:v>
      </x:c>
      <x:c r="I84" s="247" t="n">
        <x:v>5</x:v>
      </x:c>
      <x:c r="J84" s="249" t="n">
        <x:v>212.21</x:v>
      </x:c>
      <x:c r="K84" s="247" t="str"/>
      <x:c r="L84" s="247" t="str"/>
      <x:c r="M84" s="113" t="n">
        <x:f>IF(A84="","",IF(OR(D84="",E84=""),"",IF(E84&lt;=D84,1,0)))</x:f>
        <x:v>1</x:v>
      </x:c>
      <x:c r="N84" s="120" t="n">
        <x:f>IF(A84="","",IF(OR(H84="",I84=""),"",IFERROR(I84/H84,0)))</x:f>
        <x:v>1</x:v>
      </x:c>
      <x:c r="O84" s="113" t="n">
        <x:f>IF(A84="","",IF(OR(D84="",E84=""),"",MAX(0,E84-D84)))</x:f>
        <x:v>0</x:v>
      </x:c>
      <x:c r="P84" s="113" t="n">
        <x:f>IF(B84="","",WEEKDAY(B84,2))</x:f>
        <x:v>4</x:v>
      </x:c>
      <x:c r="Q84" s="113" t="n">
        <x:f>IF(B84="","",MONTH(B84))</x:f>
        <x:v>10</x:v>
      </x:c>
      <x:c r="R84" s="113" t="n">
        <x:f>IF(B84="","",YEAR(B84))</x:f>
        <x:v>2026</x:v>
      </x:c>
    </x:row>
    <x:row r="85" ht="20" customHeight="1">
      <x:c r="A85" s="247" t="str">
        <x:v>K1-26-0078</x:v>
      </x:c>
      <x:c r="B85" s="248" t="n">
        <x:v>46102</x:v>
      </x:c>
      <x:c r="C85" s="247" t="n">
        <x:v>16</x:v>
      </x:c>
      <x:c r="D85" s="248" t="n">
        <x:v>46102</x:v>
      </x:c>
      <x:c r="E85" s="248" t="n">
        <x:v>46103</x:v>
      </x:c>
      <x:c r="F85" s="247" t="str">
        <x:v>A</x:v>
      </x:c>
      <x:c r="G85" s="247" t="str">
        <x:v>P-01</x:v>
      </x:c>
      <x:c r="H85" s="247" t="n">
        <x:v>22</x:v>
      </x:c>
      <x:c r="I85" s="247" t="n">
        <x:v>22</x:v>
      </x:c>
      <x:c r="J85" s="249" t="n">
        <x:v>417.36</x:v>
      </x:c>
      <x:c r="K85" s="247" t="str">
        <x:f>Lang!$B$60</x:f>
        <x:v>Picking delay</x:v>
      </x:c>
      <x:c r="L85" s="247" t="str"/>
      <x:c r="M85" s="113" t="n">
        <x:f>IF(A85="","",IF(OR(D85="",E85=""),"",IF(E85&lt;=D85,1,0)))</x:f>
        <x:v>0</x:v>
      </x:c>
      <x:c r="N85" s="120" t="n">
        <x:f>IF(A85="","",IF(OR(H85="",I85=""),"",IFERROR(I85/H85,0)))</x:f>
        <x:v>1</x:v>
      </x:c>
      <x:c r="O85" s="113" t="n">
        <x:f>IF(A85="","",IF(OR(D85="",E85=""),"",MAX(0,E85-D85)))</x:f>
        <x:v>1</x:v>
      </x:c>
      <x:c r="P85" s="113" t="n">
        <x:f>IF(B85="","",WEEKDAY(B85,2))</x:f>
        <x:v>6</x:v>
      </x:c>
      <x:c r="Q85" s="113" t="n">
        <x:f>IF(B85="","",MONTH(B85))</x:f>
        <x:v>3</x:v>
      </x:c>
      <x:c r="R85" s="113" t="n">
        <x:f>IF(B85="","",YEAR(B85))</x:f>
        <x:v>2026</x:v>
      </x:c>
    </x:row>
    <x:row r="86" ht="20" customHeight="1">
      <x:c r="A86" s="247" t="str">
        <x:v>K1-26-0190</x:v>
      </x:c>
      <x:c r="B86" s="248" t="n">
        <x:v>46146</x:v>
      </x:c>
      <x:c r="C86" s="247" t="n">
        <x:v>10</x:v>
      </x:c>
      <x:c r="D86" s="248" t="n">
        <x:v>46148</x:v>
      </x:c>
      <x:c r="E86" s="248" t="n">
        <x:v>46148</x:v>
      </x:c>
      <x:c r="F86" s="247" t="str">
        <x:v>B</x:v>
      </x:c>
      <x:c r="G86" s="247" t="str">
        <x:v>P-06</x:v>
      </x:c>
      <x:c r="H86" s="247" t="n">
        <x:v>8</x:v>
      </x:c>
      <x:c r="I86" s="247" t="n">
        <x:v>8</x:v>
      </x:c>
      <x:c r="J86" s="249" t="n">
        <x:v>344.01</x:v>
      </x:c>
      <x:c r="K86" s="247" t="str"/>
      <x:c r="L86" s="247" t="str"/>
      <x:c r="M86" s="113" t="n">
        <x:f>IF(A86="","",IF(OR(D86="",E86=""),"",IF(E86&lt;=D86,1,0)))</x:f>
        <x:v>1</x:v>
      </x:c>
      <x:c r="N86" s="120" t="n">
        <x:f>IF(A86="","",IF(OR(H86="",I86=""),"",IFERROR(I86/H86,0)))</x:f>
        <x:v>1</x:v>
      </x:c>
      <x:c r="O86" s="113" t="n">
        <x:f>IF(A86="","",IF(OR(D86="",E86=""),"",MAX(0,E86-D86)))</x:f>
        <x:v>0</x:v>
      </x:c>
      <x:c r="P86" s="113" t="n">
        <x:f>IF(B86="","",WEEKDAY(B86,2))</x:f>
        <x:v>1</x:v>
      </x:c>
      <x:c r="Q86" s="113" t="n">
        <x:f>IF(B86="","",MONTH(B86))</x:f>
        <x:v>5</x:v>
      </x:c>
      <x:c r="R86" s="113" t="n">
        <x:f>IF(B86="","",YEAR(B86))</x:f>
        <x:v>2026</x:v>
      </x:c>
    </x:row>
    <x:row r="87" ht="20" customHeight="1">
      <x:c r="A87" s="247" t="str">
        <x:v>K1-26-0235</x:v>
      </x:c>
      <x:c r="B87" s="248" t="n">
        <x:v>46190</x:v>
      </x:c>
      <x:c r="C87" s="247" t="n">
        <x:v>8</x:v>
      </x:c>
      <x:c r="D87" s="248" t="n">
        <x:v>46191</x:v>
      </x:c>
      <x:c r="E87" s="248" t="n">
        <x:v>46191</x:v>
      </x:c>
      <x:c r="F87" s="247" t="str">
        <x:v>A</x:v>
      </x:c>
      <x:c r="G87" s="247" t="str">
        <x:v>P-05</x:v>
      </x:c>
      <x:c r="H87" s="247" t="n">
        <x:v>13</x:v>
      </x:c>
      <x:c r="I87" s="247" t="n">
        <x:v>13</x:v>
      </x:c>
      <x:c r="J87" s="249" t="n">
        <x:v>455.06</x:v>
      </x:c>
      <x:c r="K87" s="247" t="str"/>
      <x:c r="L87" s="247" t="str"/>
      <x:c r="M87" s="113" t="n">
        <x:f>IF(A87="","",IF(OR(D87="",E87=""),"",IF(E87&lt;=D87,1,0)))</x:f>
        <x:v>1</x:v>
      </x:c>
      <x:c r="N87" s="120" t="n">
        <x:f>IF(A87="","",IF(OR(H87="",I87=""),"",IFERROR(I87/H87,0)))</x:f>
        <x:v>1</x:v>
      </x:c>
      <x:c r="O87" s="113" t="n">
        <x:f>IF(A87="","",IF(OR(D87="",E87=""),"",MAX(0,E87-D87)))</x:f>
        <x:v>0</x:v>
      </x:c>
      <x:c r="P87" s="113" t="n">
        <x:f>IF(B87="","",WEEKDAY(B87,2))</x:f>
        <x:v>3</x:v>
      </x:c>
      <x:c r="Q87" s="113" t="n">
        <x:f>IF(B87="","",MONTH(B87))</x:f>
        <x:v>6</x:v>
      </x:c>
      <x:c r="R87" s="113" t="n">
        <x:f>IF(B87="","",YEAR(B87))</x:f>
        <x:v>2026</x:v>
      </x:c>
    </x:row>
    <x:row r="88" ht="20" customHeight="1">
      <x:c r="A88" s="247" t="str">
        <x:v>K1-26-0374</x:v>
      </x:c>
      <x:c r="B88" s="248" t="n">
        <x:v>46288</x:v>
      </x:c>
      <x:c r="C88" s="247" t="n">
        <x:v>14</x:v>
      </x:c>
      <x:c r="D88" s="248" t="n">
        <x:v>46288</x:v>
      </x:c>
      <x:c r="E88" s="248" t="n">
        <x:v>46288</x:v>
      </x:c>
      <x:c r="F88" s="247" t="str">
        <x:v>B</x:v>
      </x:c>
      <x:c r="G88" s="247" t="str">
        <x:v>P-02</x:v>
      </x:c>
      <x:c r="H88" s="247" t="n">
        <x:v>7</x:v>
      </x:c>
      <x:c r="I88" s="247" t="n">
        <x:v>7</x:v>
      </x:c>
      <x:c r="J88" s="249" t="n">
        <x:v>106.15</x:v>
      </x:c>
      <x:c r="K88" s="247" t="str"/>
      <x:c r="L88" s="247" t="str"/>
      <x:c r="M88" s="113" t="n">
        <x:f>IF(A88="","",IF(OR(D88="",E88=""),"",IF(E88&lt;=D88,1,0)))</x:f>
        <x:v>1</x:v>
      </x:c>
      <x:c r="N88" s="120" t="n">
        <x:f>IF(A88="","",IF(OR(H88="",I88=""),"",IFERROR(I88/H88,0)))</x:f>
        <x:v>1</x:v>
      </x:c>
      <x:c r="O88" s="113" t="n">
        <x:f>IF(A88="","",IF(OR(D88="",E88=""),"",MAX(0,E88-D88)))</x:f>
        <x:v>0</x:v>
      </x:c>
      <x:c r="P88" s="113" t="n">
        <x:f>IF(B88="","",WEEKDAY(B88,2))</x:f>
        <x:v>3</x:v>
      </x:c>
      <x:c r="Q88" s="113" t="n">
        <x:f>IF(B88="","",MONTH(B88))</x:f>
        <x:v>9</x:v>
      </x:c>
      <x:c r="R88" s="113" t="n">
        <x:f>IF(B88="","",YEAR(B88))</x:f>
        <x:v>2026</x:v>
      </x:c>
    </x:row>
    <x:row r="89" ht="20" customHeight="1">
      <x:c r="A89" s="247" t="str">
        <x:v>K1-26-0246</x:v>
      </x:c>
      <x:c r="B89" s="248" t="n">
        <x:v>46230</x:v>
      </x:c>
      <x:c r="C89" s="247" t="n">
        <x:v>14</x:v>
      </x:c>
      <x:c r="D89" s="248" t="n">
        <x:v>46232</x:v>
      </x:c>
      <x:c r="E89" s="248" t="n">
        <x:v>46232</x:v>
      </x:c>
      <x:c r="F89" s="247" t="str">
        <x:v>B</x:v>
      </x:c>
      <x:c r="G89" s="247" t="str">
        <x:v>P-05</x:v>
      </x:c>
      <x:c r="H89" s="247" t="n">
        <x:v>22</x:v>
      </x:c>
      <x:c r="I89" s="247" t="n">
        <x:v>22</x:v>
      </x:c>
      <x:c r="J89" s="249" t="n">
        <x:v>653.13</x:v>
      </x:c>
      <x:c r="K89" s="247" t="str"/>
      <x:c r="L89" s="247" t="str"/>
      <x:c r="M89" s="113" t="n">
        <x:f>IF(A89="","",IF(OR(D89="",E89=""),"",IF(E89&lt;=D89,1,0)))</x:f>
        <x:v>1</x:v>
      </x:c>
      <x:c r="N89" s="120" t="n">
        <x:f>IF(A89="","",IF(OR(H89="",I89=""),"",IFERROR(I89/H89,0)))</x:f>
        <x:v>1</x:v>
      </x:c>
      <x:c r="O89" s="113" t="n">
        <x:f>IF(A89="","",IF(OR(D89="",E89=""),"",MAX(0,E89-D89)))</x:f>
        <x:v>0</x:v>
      </x:c>
      <x:c r="P89" s="113" t="n">
        <x:f>IF(B89="","",WEEKDAY(B89,2))</x:f>
        <x:v>1</x:v>
      </x:c>
      <x:c r="Q89" s="113" t="n">
        <x:f>IF(B89="","",MONTH(B89))</x:f>
        <x:v>7</x:v>
      </x:c>
      <x:c r="R89" s="113" t="n">
        <x:f>IF(B89="","",YEAR(B89))</x:f>
        <x:v>2026</x:v>
      </x:c>
    </x:row>
    <x:row r="90" ht="20" customHeight="1">
      <x:c r="A90" s="247" t="str">
        <x:v>K1-26-0011</x:v>
      </x:c>
      <x:c r="B90" s="248" t="n">
        <x:v>46049</x:v>
      </x:c>
      <x:c r="C90" s="247" t="n">
        <x:v>8</x:v>
      </x:c>
      <x:c r="D90" s="248" t="n">
        <x:v>46049</x:v>
      </x:c>
      <x:c r="E90" s="248" t="n">
        <x:v>46049</x:v>
      </x:c>
      <x:c r="F90" s="247" t="str">
        <x:v>C</x:v>
      </x:c>
      <x:c r="G90" s="247" t="str">
        <x:v>P-04</x:v>
      </x:c>
      <x:c r="H90" s="247" t="n">
        <x:v>10</x:v>
      </x:c>
      <x:c r="I90" s="247" t="n">
        <x:v>10</x:v>
      </x:c>
      <x:c r="J90" s="249" t="n">
        <x:v>350.23</x:v>
      </x:c>
      <x:c r="K90" s="247" t="str"/>
      <x:c r="L90" s="247" t="str"/>
      <x:c r="M90" s="113" t="n">
        <x:f>IF(A90="","",IF(OR(D90="",E90=""),"",IF(E90&lt;=D90,1,0)))</x:f>
        <x:v>1</x:v>
      </x:c>
      <x:c r="N90" s="120" t="n">
        <x:f>IF(A90="","",IF(OR(H90="",I90=""),"",IFERROR(I90/H90,0)))</x:f>
        <x:v>1</x:v>
      </x:c>
      <x:c r="O90" s="113" t="n">
        <x:f>IF(A90="","",IF(OR(D90="",E90=""),"",MAX(0,E90-D90)))</x:f>
        <x:v>0</x:v>
      </x:c>
      <x:c r="P90" s="113" t="n">
        <x:f>IF(B90="","",WEEKDAY(B90,2))</x:f>
        <x:v>2</x:v>
      </x:c>
      <x:c r="Q90" s="113" t="n">
        <x:f>IF(B90="","",MONTH(B90))</x:f>
        <x:v>1</x:v>
      </x:c>
      <x:c r="R90" s="113" t="n">
        <x:f>IF(B90="","",YEAR(B90))</x:f>
        <x:v>2026</x:v>
      </x:c>
    </x:row>
    <x:row r="91" ht="20" customHeight="1">
      <x:c r="A91" s="247" t="str">
        <x:v>K1-26-0239</x:v>
      </x:c>
      <x:c r="B91" s="248" t="n">
        <x:v>46202</x:v>
      </x:c>
      <x:c r="C91" s="247" t="n">
        <x:v>8</x:v>
      </x:c>
      <x:c r="D91" s="248" t="n">
        <x:v>46203</x:v>
      </x:c>
      <x:c r="E91" s="248" t="n">
        <x:v>46206</x:v>
      </x:c>
      <x:c r="F91" s="247" t="str">
        <x:v>D</x:v>
      </x:c>
      <x:c r="G91" s="247" t="str">
        <x:v>P-05</x:v>
      </x:c>
      <x:c r="H91" s="247" t="n">
        <x:v>23</x:v>
      </x:c>
      <x:c r="I91" s="247" t="n">
        <x:v>23</x:v>
      </x:c>
      <x:c r="J91" s="249" t="n">
        <x:v>549.43</x:v>
      </x:c>
      <x:c r="K91" s="247" t="str">
        <x:f>Lang!$B$60</x:f>
        <x:v>Picking delay</x:v>
      </x:c>
      <x:c r="L91" s="247" t="str"/>
      <x:c r="M91" s="113" t="n">
        <x:f>IF(A91="","",IF(OR(D91="",E91=""),"",IF(E91&lt;=D91,1,0)))</x:f>
        <x:v>0</x:v>
      </x:c>
      <x:c r="N91" s="120" t="n">
        <x:f>IF(A91="","",IF(OR(H91="",I91=""),"",IFERROR(I91/H91,0)))</x:f>
        <x:v>1</x:v>
      </x:c>
      <x:c r="O91" s="113" t="n">
        <x:f>IF(A91="","",IF(OR(D91="",E91=""),"",MAX(0,E91-D91)))</x:f>
        <x:v>3</x:v>
      </x:c>
      <x:c r="P91" s="113" t="n">
        <x:f>IF(B91="","",WEEKDAY(B91,2))</x:f>
        <x:v>1</x:v>
      </x:c>
      <x:c r="Q91" s="113" t="n">
        <x:f>IF(B91="","",MONTH(B91))</x:f>
        <x:v>6</x:v>
      </x:c>
      <x:c r="R91" s="113" t="n">
        <x:f>IF(B91="","",YEAR(B91))</x:f>
        <x:v>2026</x:v>
      </x:c>
    </x:row>
    <x:row r="92" ht="20" customHeight="1">
      <x:c r="A92" s="247" t="str">
        <x:v>K1-26-0296</x:v>
      </x:c>
      <x:c r="B92" s="248" t="n">
        <x:v>46243</x:v>
      </x:c>
      <x:c r="C92" s="247" t="n">
        <x:v>10</x:v>
      </x:c>
      <x:c r="D92" s="248" t="n">
        <x:v>46245</x:v>
      </x:c>
      <x:c r="E92" s="248" t="n">
        <x:v>46245</x:v>
      </x:c>
      <x:c r="F92" s="247" t="str">
        <x:v>D</x:v>
      </x:c>
      <x:c r="G92" s="247" t="str">
        <x:v>P-04</x:v>
      </x:c>
      <x:c r="H92" s="247" t="n">
        <x:v>19</x:v>
      </x:c>
      <x:c r="I92" s="247" t="n">
        <x:v>19</x:v>
      </x:c>
      <x:c r="J92" s="249" t="n">
        <x:v>753.44</x:v>
      </x:c>
      <x:c r="K92" s="247" t="str"/>
      <x:c r="L92" s="247" t="str"/>
      <x:c r="M92" s="113" t="n">
        <x:f>IF(A92="","",IF(OR(D92="",E92=""),"",IF(E92&lt;=D92,1,0)))</x:f>
        <x:v>1</x:v>
      </x:c>
      <x:c r="N92" s="120" t="n">
        <x:f>IF(A92="","",IF(OR(H92="",I92=""),"",IFERROR(I92/H92,0)))</x:f>
        <x:v>1</x:v>
      </x:c>
      <x:c r="O92" s="113" t="n">
        <x:f>IF(A92="","",IF(OR(D92="",E92=""),"",MAX(0,E92-D92)))</x:f>
        <x:v>0</x:v>
      </x:c>
      <x:c r="P92" s="113" t="n">
        <x:f>IF(B92="","",WEEKDAY(B92,2))</x:f>
        <x:v>7</x:v>
      </x:c>
      <x:c r="Q92" s="113" t="n">
        <x:f>IF(B92="","",MONTH(B92))</x:f>
        <x:v>8</x:v>
      </x:c>
      <x:c r="R92" s="113" t="n">
        <x:f>IF(B92="","",YEAR(B92))</x:f>
        <x:v>2026</x:v>
      </x:c>
    </x:row>
    <x:row r="93" ht="20" customHeight="1">
      <x:c r="A93" s="247" t="str">
        <x:v>K1-26-0015</x:v>
      </x:c>
      <x:c r="B93" s="248" t="n">
        <x:v>46047</x:v>
      </x:c>
      <x:c r="C93" s="247" t="n">
        <x:v>14</x:v>
      </x:c>
      <x:c r="D93" s="248" t="n">
        <x:v>46047</x:v>
      </x:c>
      <x:c r="E93" s="248" t="n">
        <x:v>46047</x:v>
      </x:c>
      <x:c r="F93" s="247" t="str">
        <x:v>C</x:v>
      </x:c>
      <x:c r="G93" s="247" t="str">
        <x:v>P-03</x:v>
      </x:c>
      <x:c r="H93" s="247" t="n">
        <x:v>15</x:v>
      </x:c>
      <x:c r="I93" s="247" t="n">
        <x:v>15</x:v>
      </x:c>
      <x:c r="J93" s="249" t="n">
        <x:v>279.75</x:v>
      </x:c>
      <x:c r="K93" s="247" t="str"/>
      <x:c r="L93" s="247" t="str"/>
      <x:c r="M93" s="113" t="n">
        <x:f>IF(A93="","",IF(OR(D93="",E93=""),"",IF(E93&lt;=D93,1,0)))</x:f>
        <x:v>1</x:v>
      </x:c>
      <x:c r="N93" s="120" t="n">
        <x:f>IF(A93="","",IF(OR(H93="",I93=""),"",IFERROR(I93/H93,0)))</x:f>
        <x:v>1</x:v>
      </x:c>
      <x:c r="O93" s="113" t="n">
        <x:f>IF(A93="","",IF(OR(D93="",E93=""),"",MAX(0,E93-D93)))</x:f>
        <x:v>0</x:v>
      </x:c>
      <x:c r="P93" s="113" t="n">
        <x:f>IF(B93="","",WEEKDAY(B93,2))</x:f>
        <x:v>7</x:v>
      </x:c>
      <x:c r="Q93" s="113" t="n">
        <x:f>IF(B93="","",MONTH(B93))</x:f>
        <x:v>1</x:v>
      </x:c>
      <x:c r="R93" s="113" t="n">
        <x:f>IF(B93="","",YEAR(B93))</x:f>
        <x:v>2026</x:v>
      </x:c>
    </x:row>
    <x:row r="94" ht="20" customHeight="1">
      <x:c r="A94" s="247" t="str">
        <x:v>K1-26-0291</x:v>
      </x:c>
      <x:c r="B94" s="248" t="n">
        <x:v>46237</x:v>
      </x:c>
      <x:c r="C94" s="247" t="n">
        <x:v>10</x:v>
      </x:c>
      <x:c r="D94" s="248" t="n">
        <x:v>46239</x:v>
      </x:c>
      <x:c r="E94" s="248" t="n">
        <x:v>46239</x:v>
      </x:c>
      <x:c r="F94" s="247" t="str">
        <x:v>C</x:v>
      </x:c>
      <x:c r="G94" s="247" t="str">
        <x:v>P-03</x:v>
      </x:c>
      <x:c r="H94" s="247" t="n">
        <x:v>19</x:v>
      </x:c>
      <x:c r="I94" s="247" t="n">
        <x:v>19</x:v>
      </x:c>
      <x:c r="J94" s="249" t="n">
        <x:v>304</x:v>
      </x:c>
      <x:c r="K94" s="247" t="str"/>
      <x:c r="L94" s="247" t="str"/>
      <x:c r="M94" s="113" t="n">
        <x:f>IF(A94="","",IF(OR(D94="",E94=""),"",IF(E94&lt;=D94,1,0)))</x:f>
        <x:v>1</x:v>
      </x:c>
      <x:c r="N94" s="120" t="n">
        <x:f>IF(A94="","",IF(OR(H94="",I94=""),"",IFERROR(I94/H94,0)))</x:f>
        <x:v>1</x:v>
      </x:c>
      <x:c r="O94" s="113" t="n">
        <x:f>IF(A94="","",IF(OR(D94="",E94=""),"",MAX(0,E94-D94)))</x:f>
        <x:v>0</x:v>
      </x:c>
      <x:c r="P94" s="113" t="n">
        <x:f>IF(B94="","",WEEKDAY(B94,2))</x:f>
        <x:v>1</x:v>
      </x:c>
      <x:c r="Q94" s="113" t="n">
        <x:f>IF(B94="","",MONTH(B94))</x:f>
        <x:v>8</x:v>
      </x:c>
      <x:c r="R94" s="113" t="n">
        <x:f>IF(B94="","",YEAR(B94))</x:f>
        <x:v>2026</x:v>
      </x:c>
    </x:row>
    <x:row r="95" ht="20" customHeight="1">
      <x:c r="A95" s="247" t="str">
        <x:v>K1-26-0039</x:v>
      </x:c>
      <x:c r="B95" s="248" t="n">
        <x:v>46067</x:v>
      </x:c>
      <x:c r="C95" s="247" t="n">
        <x:v>10</x:v>
      </x:c>
      <x:c r="D95" s="248" t="n">
        <x:v>46068</x:v>
      </x:c>
      <x:c r="E95" s="248" t="n">
        <x:v>46068</x:v>
      </x:c>
      <x:c r="F95" s="247" t="str">
        <x:v>B</x:v>
      </x:c>
      <x:c r="G95" s="247" t="str">
        <x:v>P-06</x:v>
      </x:c>
      <x:c r="H95" s="247" t="n">
        <x:v>10</x:v>
      </x:c>
      <x:c r="I95" s="247" t="n">
        <x:v>9</x:v>
      </x:c>
      <x:c r="J95" s="249" t="n">
        <x:v>406.04</x:v>
      </x:c>
      <x:c r="K95" s="247" t="str"/>
      <x:c r="L95" s="247" t="str"/>
      <x:c r="M95" s="113" t="n">
        <x:f>IF(A95="","",IF(OR(D95="",E95=""),"",IF(E95&lt;=D95,1,0)))</x:f>
        <x:v>1</x:v>
      </x:c>
      <x:c r="N95" s="120" t="n">
        <x:f>IF(A95="","",IF(OR(H95="",I95=""),"",IFERROR(I95/H95,0)))</x:f>
        <x:v>0.9</x:v>
      </x:c>
      <x:c r="O95" s="113" t="n">
        <x:f>IF(A95="","",IF(OR(D95="",E95=""),"",MAX(0,E95-D95)))</x:f>
        <x:v>0</x:v>
      </x:c>
      <x:c r="P95" s="113" t="n">
        <x:f>IF(B95="","",WEEKDAY(B95,2))</x:f>
        <x:v>6</x:v>
      </x:c>
      <x:c r="Q95" s="113" t="n">
        <x:f>IF(B95="","",MONTH(B95))</x:f>
        <x:v>2</x:v>
      </x:c>
      <x:c r="R95" s="113" t="n">
        <x:f>IF(B95="","",YEAR(B95))</x:f>
        <x:v>2026</x:v>
      </x:c>
    </x:row>
    <x:row r="96" ht="20" customHeight="1">
      <x:c r="A96" s="247" t="str">
        <x:v>K1-26-0332</x:v>
      </x:c>
      <x:c r="B96" s="248" t="n">
        <x:v>46257</x:v>
      </x:c>
      <x:c r="C96" s="247" t="n">
        <x:v>8</x:v>
      </x:c>
      <x:c r="D96" s="248" t="n">
        <x:v>46259</x:v>
      </x:c>
      <x:c r="E96" s="248" t="n">
        <x:v>46259</x:v>
      </x:c>
      <x:c r="F96" s="247" t="str">
        <x:v>D</x:v>
      </x:c>
      <x:c r="G96" s="247" t="str">
        <x:v>P-05</x:v>
      </x:c>
      <x:c r="H96" s="247" t="n">
        <x:v>18</x:v>
      </x:c>
      <x:c r="I96" s="247" t="n">
        <x:v>18</x:v>
      </x:c>
      <x:c r="J96" s="249" t="n">
        <x:v>526.24</x:v>
      </x:c>
      <x:c r="K96" s="247" t="str"/>
      <x:c r="L96" s="247" t="str"/>
      <x:c r="M96" s="113" t="n">
        <x:f>IF(A96="","",IF(OR(D96="",E96=""),"",IF(E96&lt;=D96,1,0)))</x:f>
        <x:v>1</x:v>
      </x:c>
      <x:c r="N96" s="120" t="n">
        <x:f>IF(A96="","",IF(OR(H96="",I96=""),"",IFERROR(I96/H96,0)))</x:f>
        <x:v>1</x:v>
      </x:c>
      <x:c r="O96" s="113" t="n">
        <x:f>IF(A96="","",IF(OR(D96="",E96=""),"",MAX(0,E96-D96)))</x:f>
        <x:v>0</x:v>
      </x:c>
      <x:c r="P96" s="113" t="n">
        <x:f>IF(B96="","",WEEKDAY(B96,2))</x:f>
        <x:v>7</x:v>
      </x:c>
      <x:c r="Q96" s="113" t="n">
        <x:f>IF(B96="","",MONTH(B96))</x:f>
        <x:v>8</x:v>
      </x:c>
      <x:c r="R96" s="113" t="n">
        <x:f>IF(B96="","",YEAR(B96))</x:f>
        <x:v>2026</x:v>
      </x:c>
    </x:row>
    <x:row r="97" ht="20" customHeight="1">
      <x:c r="A97" s="247" t="str">
        <x:v>K1-26-0115</x:v>
      </x:c>
      <x:c r="B97" s="248" t="n">
        <x:v>46126</x:v>
      </x:c>
      <x:c r="C97" s="247" t="n">
        <x:v>14</x:v>
      </x:c>
      <x:c r="D97" s="248" t="n">
        <x:v>46129</x:v>
      </x:c>
      <x:c r="E97" s="248" t="n">
        <x:v>46129</x:v>
      </x:c>
      <x:c r="F97" s="247" t="str">
        <x:v>C</x:v>
      </x:c>
      <x:c r="G97" s="247" t="str">
        <x:v>P-03</x:v>
      </x:c>
      <x:c r="H97" s="247" t="n">
        <x:v>23</x:v>
      </x:c>
      <x:c r="I97" s="247" t="n">
        <x:v>23</x:v>
      </x:c>
      <x:c r="J97" s="249" t="n">
        <x:v>1068.01</x:v>
      </x:c>
      <x:c r="K97" s="247" t="str"/>
      <x:c r="L97" s="247" t="str"/>
      <x:c r="M97" s="113" t="n">
        <x:f>IF(A97="","",IF(OR(D97="",E97=""),"",IF(E97&lt;=D97,1,0)))</x:f>
        <x:v>1</x:v>
      </x:c>
      <x:c r="N97" s="120" t="n">
        <x:f>IF(A97="","",IF(OR(H97="",I97=""),"",IFERROR(I97/H97,0)))</x:f>
        <x:v>1</x:v>
      </x:c>
      <x:c r="O97" s="113" t="n">
        <x:f>IF(A97="","",IF(OR(D97="",E97=""),"",MAX(0,E97-D97)))</x:f>
        <x:v>0</x:v>
      </x:c>
      <x:c r="P97" s="113" t="n">
        <x:f>IF(B97="","",WEEKDAY(B97,2))</x:f>
        <x:v>2</x:v>
      </x:c>
      <x:c r="Q97" s="113" t="n">
        <x:f>IF(B97="","",MONTH(B97))</x:f>
        <x:v>4</x:v>
      </x:c>
      <x:c r="R97" s="113" t="n">
        <x:f>IF(B97="","",YEAR(B97))</x:f>
        <x:v>2026</x:v>
      </x:c>
    </x:row>
    <x:row r="98" ht="20" customHeight="1">
      <x:c r="A98" s="247" t="str">
        <x:v>K1-26-0407</x:v>
      </x:c>
      <x:c r="B98" s="248" t="n">
        <x:v>46300</x:v>
      </x:c>
      <x:c r="C98" s="247" t="n">
        <x:v>14</x:v>
      </x:c>
      <x:c r="D98" s="248" t="n">
        <x:v>46303</x:v>
      </x:c>
      <x:c r="E98" s="248" t="n">
        <x:v>46303</x:v>
      </x:c>
      <x:c r="F98" s="247" t="str">
        <x:v>B</x:v>
      </x:c>
      <x:c r="G98" s="247" t="str">
        <x:v>P-02</x:v>
      </x:c>
      <x:c r="H98" s="247" t="n">
        <x:v>21</x:v>
      </x:c>
      <x:c r="I98" s="247" t="n">
        <x:v>21</x:v>
      </x:c>
      <x:c r="J98" s="249" t="n">
        <x:v>412.56</x:v>
      </x:c>
      <x:c r="K98" s="247" t="str"/>
      <x:c r="L98" s="247" t="str"/>
      <x:c r="M98" s="113" t="n">
        <x:f>IF(A98="","",IF(OR(D98="",E98=""),"",IF(E98&lt;=D98,1,0)))</x:f>
        <x:v>1</x:v>
      </x:c>
      <x:c r="N98" s="120" t="n">
        <x:f>IF(A98="","",IF(OR(H98="",I98=""),"",IFERROR(I98/H98,0)))</x:f>
        <x:v>1</x:v>
      </x:c>
      <x:c r="O98" s="113" t="n">
        <x:f>IF(A98="","",IF(OR(D98="",E98=""),"",MAX(0,E98-D98)))</x:f>
        <x:v>0</x:v>
      </x:c>
      <x:c r="P98" s="113" t="n">
        <x:f>IF(B98="","",WEEKDAY(B98,2))</x:f>
        <x:v>1</x:v>
      </x:c>
      <x:c r="Q98" s="113" t="n">
        <x:f>IF(B98="","",MONTH(B98))</x:f>
        <x:v>10</x:v>
      </x:c>
      <x:c r="R98" s="113" t="n">
        <x:f>IF(B98="","",YEAR(B98))</x:f>
        <x:v>2026</x:v>
      </x:c>
    </x:row>
    <x:row r="99" ht="20" customHeight="1">
      <x:c r="A99" s="247" t="str">
        <x:v>K1-26-0214</x:v>
      </x:c>
      <x:c r="B99" s="248" t="n">
        <x:v>46183</x:v>
      </x:c>
      <x:c r="C99" s="247" t="n">
        <x:v>12</x:v>
      </x:c>
      <x:c r="D99" s="248" t="n">
        <x:v>46186</x:v>
      </x:c>
      <x:c r="E99" s="248" t="n">
        <x:v>46186</x:v>
      </x:c>
      <x:c r="F99" s="247" t="str">
        <x:v>A</x:v>
      </x:c>
      <x:c r="G99" s="247" t="str">
        <x:v>P-06</x:v>
      </x:c>
      <x:c r="H99" s="247" t="n">
        <x:v>15</x:v>
      </x:c>
      <x:c r="I99" s="247" t="n">
        <x:v>15</x:v>
      </x:c>
      <x:c r="J99" s="249" t="n">
        <x:v>306.7</x:v>
      </x:c>
      <x:c r="K99" s="247" t="str"/>
      <x:c r="L99" s="247" t="str"/>
      <x:c r="M99" s="113" t="n">
        <x:f>IF(A99="","",IF(OR(D99="",E99=""),"",IF(E99&lt;=D99,1,0)))</x:f>
        <x:v>1</x:v>
      </x:c>
      <x:c r="N99" s="120" t="n">
        <x:f>IF(A99="","",IF(OR(H99="",I99=""),"",IFERROR(I99/H99,0)))</x:f>
        <x:v>1</x:v>
      </x:c>
      <x:c r="O99" s="113" t="n">
        <x:f>IF(A99="","",IF(OR(D99="",E99=""),"",MAX(0,E99-D99)))</x:f>
        <x:v>0</x:v>
      </x:c>
      <x:c r="P99" s="113" t="n">
        <x:f>IF(B99="","",WEEKDAY(B99,2))</x:f>
        <x:v>3</x:v>
      </x:c>
      <x:c r="Q99" s="113" t="n">
        <x:f>IF(B99="","",MONTH(B99))</x:f>
        <x:v>6</x:v>
      </x:c>
      <x:c r="R99" s="113" t="n">
        <x:f>IF(B99="","",YEAR(B99))</x:f>
        <x:v>2026</x:v>
      </x:c>
    </x:row>
    <x:row r="100" ht="20" customHeight="1">
      <x:c r="A100" s="247" t="str">
        <x:v>K1-26-0381</x:v>
      </x:c>
      <x:c r="B100" s="248" t="n">
        <x:v>46287</x:v>
      </x:c>
      <x:c r="C100" s="247" t="n">
        <x:v>8</x:v>
      </x:c>
      <x:c r="D100" s="248" t="n">
        <x:v>46288</x:v>
      </x:c>
      <x:c r="E100" s="248" t="n">
        <x:v>46289</x:v>
      </x:c>
      <x:c r="F100" s="247" t="str">
        <x:v>A</x:v>
      </x:c>
      <x:c r="G100" s="247" t="str">
        <x:v>P-04</x:v>
      </x:c>
      <x:c r="H100" s="247" t="n">
        <x:v>2</x:v>
      </x:c>
      <x:c r="I100" s="247" t="n">
        <x:v>0</x:v>
      </x:c>
      <x:c r="J100" s="249" t="n">
        <x:v>53.81</x:v>
      </x:c>
      <x:c r="K100" s="247" t="str">
        <x:f>Lang!$B$63</x:f>
        <x:v>Other</x:v>
      </x:c>
      <x:c r="L100" s="247" t="str"/>
      <x:c r="M100" s="113" t="n">
        <x:f>IF(A100="","",IF(OR(D100="",E100=""),"",IF(E100&lt;=D100,1,0)))</x:f>
        <x:v>0</x:v>
      </x:c>
      <x:c r="N100" s="120" t="str">
        <x:f>IF(A100="","",IF(OR(H100="",I100=""),"",IFERROR(I100/H100,0)))</x:f>
      </x:c>
      <x:c r="O100" s="113" t="n">
        <x:f>IF(A100="","",IF(OR(D100="",E100=""),"",MAX(0,E100-D100)))</x:f>
        <x:v>1</x:v>
      </x:c>
      <x:c r="P100" s="113" t="n">
        <x:f>IF(B100="","",WEEKDAY(B100,2))</x:f>
        <x:v>2</x:v>
      </x:c>
      <x:c r="Q100" s="113" t="n">
        <x:f>IF(B100="","",MONTH(B100))</x:f>
        <x:v>9</x:v>
      </x:c>
      <x:c r="R100" s="113" t="n">
        <x:f>IF(B100="","",YEAR(B100))</x:f>
        <x:v>2026</x:v>
      </x:c>
    </x:row>
    <x:row r="101" ht="20" customHeight="1">
      <x:c r="A101" s="247" t="str">
        <x:v>K1-26-0289</x:v>
      </x:c>
      <x:c r="B101" s="248" t="n">
        <x:v>46210</x:v>
      </x:c>
      <x:c r="C101" s="247" t="n">
        <x:v>18</x:v>
      </x:c>
      <x:c r="D101" s="248" t="n">
        <x:v>46210</x:v>
      </x:c>
      <x:c r="E101" s="248" t="n">
        <x:v>46210</x:v>
      </x:c>
      <x:c r="F101" s="247" t="str">
        <x:v>C</x:v>
      </x:c>
      <x:c r="G101" s="247" t="str">
        <x:v>P-05</x:v>
      </x:c>
      <x:c r="H101" s="247" t="n">
        <x:v>10</x:v>
      </x:c>
      <x:c r="I101" s="247" t="n">
        <x:v>10</x:v>
      </x:c>
      <x:c r="J101" s="249" t="n">
        <x:v>447.76</x:v>
      </x:c>
      <x:c r="K101" s="247" t="str"/>
      <x:c r="L101" s="247" t="str"/>
      <x:c r="M101" s="113" t="n">
        <x:f>IF(A101="","",IF(OR(D101="",E101=""),"",IF(E101&lt;=D101,1,0)))</x:f>
        <x:v>1</x:v>
      </x:c>
      <x:c r="N101" s="120" t="n">
        <x:f>IF(A101="","",IF(OR(H101="",I101=""),"",IFERROR(I101/H101,0)))</x:f>
        <x:v>1</x:v>
      </x:c>
      <x:c r="O101" s="113" t="n">
        <x:f>IF(A101="","",IF(OR(D101="",E101=""),"",MAX(0,E101-D101)))</x:f>
        <x:v>0</x:v>
      </x:c>
      <x:c r="P101" s="113" t="n">
        <x:f>IF(B101="","",WEEKDAY(B101,2))</x:f>
        <x:v>2</x:v>
      </x:c>
      <x:c r="Q101" s="113" t="n">
        <x:f>IF(B101="","",MONTH(B101))</x:f>
        <x:v>7</x:v>
      </x:c>
      <x:c r="R101" s="113" t="n">
        <x:f>IF(B101="","",YEAR(B101))</x:f>
        <x:v>2026</x:v>
      </x:c>
    </x:row>
    <x:row r="102" ht="20" customHeight="1">
      <x:c r="A102" s="247" t="str">
        <x:v>K1-26-0137</x:v>
      </x:c>
      <x:c r="B102" s="248" t="n">
        <x:v>46136</x:v>
      </x:c>
      <x:c r="C102" s="247" t="n">
        <x:v>16</x:v>
      </x:c>
      <x:c r="D102" s="248" t="n">
        <x:v>46138</x:v>
      </x:c>
      <x:c r="E102" s="248" t="n">
        <x:v>46138</x:v>
      </x:c>
      <x:c r="F102" s="247" t="str">
        <x:v>D</x:v>
      </x:c>
      <x:c r="G102" s="247" t="str">
        <x:v>P-06</x:v>
      </x:c>
      <x:c r="H102" s="247" t="n">
        <x:v>19</x:v>
      </x:c>
      <x:c r="I102" s="247" t="n">
        <x:v>19</x:v>
      </x:c>
      <x:c r="J102" s="249" t="n">
        <x:v>395.04</x:v>
      </x:c>
      <x:c r="K102" s="247" t="str"/>
      <x:c r="L102" s="247" t="str"/>
      <x:c r="M102" s="113" t="n">
        <x:f>IF(A102="","",IF(OR(D102="",E102=""),"",IF(E102&lt;=D102,1,0)))</x:f>
        <x:v>1</x:v>
      </x:c>
      <x:c r="N102" s="120" t="n">
        <x:f>IF(A102="","",IF(OR(H102="",I102=""),"",IFERROR(I102/H102,0)))</x:f>
        <x:v>1</x:v>
      </x:c>
      <x:c r="O102" s="113" t="n">
        <x:f>IF(A102="","",IF(OR(D102="",E102=""),"",MAX(0,E102-D102)))</x:f>
        <x:v>0</x:v>
      </x:c>
      <x:c r="P102" s="113" t="n">
        <x:f>IF(B102="","",WEEKDAY(B102,2))</x:f>
        <x:v>5</x:v>
      </x:c>
      <x:c r="Q102" s="113" t="n">
        <x:f>IF(B102="","",MONTH(B102))</x:f>
        <x:v>4</x:v>
      </x:c>
      <x:c r="R102" s="113" t="n">
        <x:f>IF(B102="","",YEAR(B102))</x:f>
        <x:v>2026</x:v>
      </x:c>
    </x:row>
    <x:row r="103" ht="20" customHeight="1">
      <x:c r="A103" s="247" t="str">
        <x:v>K1-26-0121</x:v>
      </x:c>
      <x:c r="B103" s="248" t="n">
        <x:v>46130</x:v>
      </x:c>
      <x:c r="C103" s="247" t="n">
        <x:v>12</x:v>
      </x:c>
      <x:c r="D103" s="248" t="n">
        <x:v>46131</x:v>
      </x:c>
      <x:c r="E103" s="248" t="n">
        <x:v>46132</x:v>
      </x:c>
      <x:c r="F103" s="247" t="str">
        <x:v>D</x:v>
      </x:c>
      <x:c r="G103" s="247" t="str">
        <x:v>P-02</x:v>
      </x:c>
      <x:c r="H103" s="247" t="n">
        <x:v>9</x:v>
      </x:c>
      <x:c r="I103" s="247" t="n">
        <x:v>8</x:v>
      </x:c>
      <x:c r="J103" s="249" t="n">
        <x:v>205.56</x:v>
      </x:c>
      <x:c r="K103" s="247" t="str">
        <x:f>Lang!$B$59</x:f>
        <x:v>Low stock</x:v>
      </x:c>
      <x:c r="L103" s="247" t="str"/>
      <x:c r="M103" s="113" t="n">
        <x:f>IF(A103="","",IF(OR(D103="",E103=""),"",IF(E103&lt;=D103,1,0)))</x:f>
        <x:v>0</x:v>
      </x:c>
      <x:c r="N103" s="120" t="n">
        <x:f>IF(A103="","",IF(OR(H103="",I103=""),"",IFERROR(I103/H103,0)))</x:f>
        <x:v>0.8888888888888888</x:v>
      </x:c>
      <x:c r="O103" s="113" t="n">
        <x:f>IF(A103="","",IF(OR(D103="",E103=""),"",MAX(0,E103-D103)))</x:f>
        <x:v>1</x:v>
      </x:c>
      <x:c r="P103" s="113" t="n">
        <x:f>IF(B103="","",WEEKDAY(B103,2))</x:f>
        <x:v>6</x:v>
      </x:c>
      <x:c r="Q103" s="113" t="n">
        <x:f>IF(B103="","",MONTH(B103))</x:f>
        <x:v>4</x:v>
      </x:c>
      <x:c r="R103" s="113" t="n">
        <x:f>IF(B103="","",YEAR(B103))</x:f>
        <x:v>2026</x:v>
      </x:c>
    </x:row>
    <x:row r="104" ht="20" customHeight="1">
      <x:c r="A104" s="247" t="str">
        <x:v>K1-26-0008</x:v>
      </x:c>
      <x:c r="B104" s="248" t="n">
        <x:v>46045</x:v>
      </x:c>
      <x:c r="C104" s="247" t="n">
        <x:v>14</x:v>
      </x:c>
      <x:c r="D104" s="248" t="n">
        <x:v>46046</x:v>
      </x:c>
      <x:c r="E104" s="248" t="n">
        <x:v>46046</x:v>
      </x:c>
      <x:c r="F104" s="247" t="str">
        <x:v>D</x:v>
      </x:c>
      <x:c r="G104" s="247" t="str">
        <x:v>P-03</x:v>
      </x:c>
      <x:c r="H104" s="247" t="n">
        <x:v>3</x:v>
      </x:c>
      <x:c r="I104" s="247" t="n">
        <x:v>3</x:v>
      </x:c>
      <x:c r="J104" s="249" t="n">
        <x:v>134.59</x:v>
      </x:c>
      <x:c r="K104" s="247" t="str"/>
      <x:c r="L104" s="247" t="str"/>
      <x:c r="M104" s="113" t="n">
        <x:f>IF(A104="","",IF(OR(D104="",E104=""),"",IF(E104&lt;=D104,1,0)))</x:f>
        <x:v>1</x:v>
      </x:c>
      <x:c r="N104" s="120" t="n">
        <x:f>IF(A104="","",IF(OR(H104="",I104=""),"",IFERROR(I104/H104,0)))</x:f>
        <x:v>1</x:v>
      </x:c>
      <x:c r="O104" s="113" t="n">
        <x:f>IF(A104="","",IF(OR(D104="",E104=""),"",MAX(0,E104-D104)))</x:f>
        <x:v>0</x:v>
      </x:c>
      <x:c r="P104" s="113" t="n">
        <x:f>IF(B104="","",WEEKDAY(B104,2))</x:f>
        <x:v>5</x:v>
      </x:c>
      <x:c r="Q104" s="113" t="n">
        <x:f>IF(B104="","",MONTH(B104))</x:f>
        <x:v>1</x:v>
      </x:c>
      <x:c r="R104" s="113" t="n">
        <x:f>IF(B104="","",YEAR(B104))</x:f>
        <x:v>2026</x:v>
      </x:c>
    </x:row>
    <x:row r="105" ht="20" customHeight="1">
      <x:c r="A105" s="247" t="str">
        <x:v>K1-26-0046</x:v>
      </x:c>
      <x:c r="B105" s="248" t="n">
        <x:v>46063</x:v>
      </x:c>
      <x:c r="C105" s="247" t="n">
        <x:v>14</x:v>
      </x:c>
      <x:c r="D105" s="248" t="n">
        <x:v>46065</x:v>
      </x:c>
      <x:c r="E105" s="248" t="n">
        <x:v>46068</x:v>
      </x:c>
      <x:c r="F105" s="247" t="str">
        <x:v>D</x:v>
      </x:c>
      <x:c r="G105" s="247" t="str">
        <x:v>P-01</x:v>
      </x:c>
      <x:c r="H105" s="247" t="n">
        <x:v>14</x:v>
      </x:c>
      <x:c r="I105" s="247" t="n">
        <x:v>14</x:v>
      </x:c>
      <x:c r="J105" s="249" t="n">
        <x:v>456.78</x:v>
      </x:c>
      <x:c r="K105" s="247" t="str">
        <x:f>Lang!$B$59</x:f>
        <x:v>Low stock</x:v>
      </x:c>
      <x:c r="L105" s="247" t="str"/>
      <x:c r="M105" s="113" t="n">
        <x:f>IF(A105="","",IF(OR(D105="",E105=""),"",IF(E105&lt;=D105,1,0)))</x:f>
        <x:v>0</x:v>
      </x:c>
      <x:c r="N105" s="120" t="n">
        <x:f>IF(A105="","",IF(OR(H105="",I105=""),"",IFERROR(I105/H105,0)))</x:f>
        <x:v>1</x:v>
      </x:c>
      <x:c r="O105" s="113" t="n">
        <x:f>IF(A105="","",IF(OR(D105="",E105=""),"",MAX(0,E105-D105)))</x:f>
        <x:v>3</x:v>
      </x:c>
      <x:c r="P105" s="113" t="n">
        <x:f>IF(B105="","",WEEKDAY(B105,2))</x:f>
        <x:v>2</x:v>
      </x:c>
      <x:c r="Q105" s="113" t="n">
        <x:f>IF(B105="","",MONTH(B105))</x:f>
        <x:v>2</x:v>
      </x:c>
      <x:c r="R105" s="113" t="n">
        <x:f>IF(B105="","",YEAR(B105))</x:f>
        <x:v>2026</x:v>
      </x:c>
    </x:row>
    <x:row r="106" ht="20" customHeight="1">
      <x:c r="A106" s="247" t="str">
        <x:v>K1-26-0227</x:v>
      </x:c>
      <x:c r="B106" s="248" t="n">
        <x:v>46180</x:v>
      </x:c>
      <x:c r="C106" s="247" t="n">
        <x:v>12</x:v>
      </x:c>
      <x:c r="D106" s="248" t="n">
        <x:v>46183</x:v>
      </x:c>
      <x:c r="E106" s="248" t="n">
        <x:v>46186</x:v>
      </x:c>
      <x:c r="F106" s="247" t="str">
        <x:v>B</x:v>
      </x:c>
      <x:c r="G106" s="247" t="str">
        <x:v>P-05</x:v>
      </x:c>
      <x:c r="H106" s="247" t="n">
        <x:v>4</x:v>
      </x:c>
      <x:c r="I106" s="247" t="n">
        <x:v>4</x:v>
      </x:c>
      <x:c r="J106" s="249" t="n">
        <x:v>155.59</x:v>
      </x:c>
      <x:c r="K106" s="247" t="str">
        <x:f>Lang!$B$59</x:f>
        <x:v>Low stock</x:v>
      </x:c>
      <x:c r="L106" s="247" t="str"/>
      <x:c r="M106" s="113" t="n">
        <x:f>IF(A106="","",IF(OR(D106="",E106=""),"",IF(E106&lt;=D106,1,0)))</x:f>
        <x:v>0</x:v>
      </x:c>
      <x:c r="N106" s="120" t="n">
        <x:f>IF(A106="","",IF(OR(H106="",I106=""),"",IFERROR(I106/H106,0)))</x:f>
        <x:v>1</x:v>
      </x:c>
      <x:c r="O106" s="113" t="n">
        <x:f>IF(A106="","",IF(OR(D106="",E106=""),"",MAX(0,E106-D106)))</x:f>
        <x:v>3</x:v>
      </x:c>
      <x:c r="P106" s="113" t="n">
        <x:f>IF(B106="","",WEEKDAY(B106,2))</x:f>
        <x:v>7</x:v>
      </x:c>
      <x:c r="Q106" s="113" t="n">
        <x:f>IF(B106="","",MONTH(B106))</x:f>
        <x:v>6</x:v>
      </x:c>
      <x:c r="R106" s="113" t="n">
        <x:f>IF(B106="","",YEAR(B106))</x:f>
        <x:v>2026</x:v>
      </x:c>
    </x:row>
    <x:row r="107" ht="20" customHeight="1">
      <x:c r="A107" s="247" t="str">
        <x:v>K1-26-0359</x:v>
      </x:c>
      <x:c r="B107" s="248" t="n">
        <x:v>46269</x:v>
      </x:c>
      <x:c r="C107" s="247" t="n">
        <x:v>12</x:v>
      </x:c>
      <x:c r="D107" s="248" t="n">
        <x:v>46270</x:v>
      </x:c>
      <x:c r="E107" s="248" t="n">
        <x:v>46269</x:v>
      </x:c>
      <x:c r="F107" s="247" t="str">
        <x:v>A</x:v>
      </x:c>
      <x:c r="G107" s="247" t="str">
        <x:v>P-05</x:v>
      </x:c>
      <x:c r="H107" s="247" t="n">
        <x:v>24</x:v>
      </x:c>
      <x:c r="I107" s="247" t="n">
        <x:v>24</x:v>
      </x:c>
      <x:c r="J107" s="249" t="n">
        <x:v>1189.73</x:v>
      </x:c>
      <x:c r="K107" s="247" t="str"/>
      <x:c r="L107" s="247" t="str"/>
      <x:c r="M107" s="113" t="n">
        <x:f>IF(A107="","",IF(OR(D107="",E107=""),"",IF(E107&lt;=D107,1,0)))</x:f>
        <x:v>1</x:v>
      </x:c>
      <x:c r="N107" s="120" t="n">
        <x:f>IF(A107="","",IF(OR(H107="",I107=""),"",IFERROR(I107/H107,0)))</x:f>
        <x:v>1</x:v>
      </x:c>
      <x:c r="O107" s="113" t="n">
        <x:f>IF(A107="","",IF(OR(D107="",E107=""),"",MAX(0,E107-D107)))</x:f>
        <x:v>0</x:v>
      </x:c>
      <x:c r="P107" s="113" t="n">
        <x:f>IF(B107="","",WEEKDAY(B107,2))</x:f>
        <x:v>5</x:v>
      </x:c>
      <x:c r="Q107" s="113" t="n">
        <x:f>IF(B107="","",MONTH(B107))</x:f>
        <x:v>9</x:v>
      </x:c>
      <x:c r="R107" s="113" t="n">
        <x:f>IF(B107="","",YEAR(B107))</x:f>
        <x:v>2026</x:v>
      </x:c>
    </x:row>
    <x:row r="108" ht="20" customHeight="1">
      <x:c r="A108" s="247" t="str">
        <x:v>K1-26-0018</x:v>
      </x:c>
      <x:c r="B108" s="248" t="n">
        <x:v>46034</x:v>
      </x:c>
      <x:c r="C108" s="247" t="n">
        <x:v>8</x:v>
      </x:c>
      <x:c r="D108" s="248" t="n">
        <x:v>46037</x:v>
      </x:c>
      <x:c r="E108" s="248" t="n">
        <x:v>46037</x:v>
      </x:c>
      <x:c r="F108" s="247" t="str">
        <x:v>B</x:v>
      </x:c>
      <x:c r="G108" s="247" t="str">
        <x:v>P-03</x:v>
      </x:c>
      <x:c r="H108" s="247" t="n">
        <x:v>20</x:v>
      </x:c>
      <x:c r="I108" s="247" t="n">
        <x:v>20</x:v>
      </x:c>
      <x:c r="J108" s="249" t="n">
        <x:v>388.19</x:v>
      </x:c>
      <x:c r="K108" s="247" t="str"/>
      <x:c r="L108" s="247" t="str"/>
      <x:c r="M108" s="113" t="n">
        <x:f>IF(A108="","",IF(OR(D108="",E108=""),"",IF(E108&lt;=D108,1,0)))</x:f>
        <x:v>1</x:v>
      </x:c>
      <x:c r="N108" s="120" t="n">
        <x:f>IF(A108="","",IF(OR(H108="",I108=""),"",IFERROR(I108/H108,0)))</x:f>
        <x:v>1</x:v>
      </x:c>
      <x:c r="O108" s="113" t="n">
        <x:f>IF(A108="","",IF(OR(D108="",E108=""),"",MAX(0,E108-D108)))</x:f>
        <x:v>0</x:v>
      </x:c>
      <x:c r="P108" s="113" t="n">
        <x:f>IF(B108="","",WEEKDAY(B108,2))</x:f>
        <x:v>1</x:v>
      </x:c>
      <x:c r="Q108" s="113" t="n">
        <x:f>IF(B108="","",MONTH(B108))</x:f>
        <x:v>1</x:v>
      </x:c>
      <x:c r="R108" s="113" t="n">
        <x:f>IF(B108="","",YEAR(B108))</x:f>
        <x:v>2026</x:v>
      </x:c>
    </x:row>
    <x:row r="109" ht="20" customHeight="1">
      <x:c r="A109" s="247" t="str">
        <x:v>K1-26-0045</x:v>
      </x:c>
      <x:c r="B109" s="248" t="n">
        <x:v>46063</x:v>
      </x:c>
      <x:c r="C109" s="247" t="n">
        <x:v>10</x:v>
      </x:c>
      <x:c r="D109" s="248" t="n">
        <x:v>46066</x:v>
      </x:c>
      <x:c r="E109" s="248" t="n">
        <x:v>46065</x:v>
      </x:c>
      <x:c r="F109" s="247" t="str">
        <x:v>A</x:v>
      </x:c>
      <x:c r="G109" s="247" t="str">
        <x:v>P-03</x:v>
      </x:c>
      <x:c r="H109" s="247" t="n">
        <x:v>6</x:v>
      </x:c>
      <x:c r="I109" s="247" t="n">
        <x:v>6</x:v>
      </x:c>
      <x:c r="J109" s="249" t="n">
        <x:v>211.74</x:v>
      </x:c>
      <x:c r="K109" s="247" t="str"/>
      <x:c r="L109" s="247" t="str"/>
      <x:c r="M109" s="113" t="n">
        <x:f>IF(A109="","",IF(OR(D109="",E109=""),"",IF(E109&lt;=D109,1,0)))</x:f>
        <x:v>1</x:v>
      </x:c>
      <x:c r="N109" s="120" t="n">
        <x:f>IF(A109="","",IF(OR(H109="",I109=""),"",IFERROR(I109/H109,0)))</x:f>
        <x:v>1</x:v>
      </x:c>
      <x:c r="O109" s="113" t="n">
        <x:f>IF(A109="","",IF(OR(D109="",E109=""),"",MAX(0,E109-D109)))</x:f>
        <x:v>0</x:v>
      </x:c>
      <x:c r="P109" s="113" t="n">
        <x:f>IF(B109="","",WEEKDAY(B109,2))</x:f>
        <x:v>2</x:v>
      </x:c>
      <x:c r="Q109" s="113" t="n">
        <x:f>IF(B109="","",MONTH(B109))</x:f>
        <x:v>2</x:v>
      </x:c>
      <x:c r="R109" s="113" t="n">
        <x:f>IF(B109="","",YEAR(B109))</x:f>
        <x:v>2026</x:v>
      </x:c>
    </x:row>
    <x:row r="110" ht="20" customHeight="1">
      <x:c r="A110" s="247" t="str">
        <x:v>K1-26-0048</x:v>
      </x:c>
      <x:c r="B110" s="248" t="n">
        <x:v>46072</x:v>
      </x:c>
      <x:c r="C110" s="247" t="n">
        <x:v>8</x:v>
      </x:c>
      <x:c r="D110" s="248" t="n">
        <x:v>46072</x:v>
      </x:c>
      <x:c r="E110" s="248" t="n">
        <x:v>46072</x:v>
      </x:c>
      <x:c r="F110" s="247" t="str">
        <x:v>B</x:v>
      </x:c>
      <x:c r="G110" s="247" t="str">
        <x:v>P-02</x:v>
      </x:c>
      <x:c r="H110" s="247" t="n">
        <x:v>11</x:v>
      </x:c>
      <x:c r="I110" s="247" t="n">
        <x:v>11</x:v>
      </x:c>
      <x:c r="J110" s="249" t="n">
        <x:v>362.28</x:v>
      </x:c>
      <x:c r="K110" s="247" t="str"/>
      <x:c r="L110" s="247" t="str"/>
      <x:c r="M110" s="113" t="n">
        <x:f>IF(A110="","",IF(OR(D110="",E110=""),"",IF(E110&lt;=D110,1,0)))</x:f>
        <x:v>1</x:v>
      </x:c>
      <x:c r="N110" s="120" t="n">
        <x:f>IF(A110="","",IF(OR(H110="",I110=""),"",IFERROR(I110/H110,0)))</x:f>
        <x:v>1</x:v>
      </x:c>
      <x:c r="O110" s="113" t="n">
        <x:f>IF(A110="","",IF(OR(D110="",E110=""),"",MAX(0,E110-D110)))</x:f>
        <x:v>0</x:v>
      </x:c>
      <x:c r="P110" s="113" t="n">
        <x:f>IF(B110="","",WEEKDAY(B110,2))</x:f>
        <x:v>4</x:v>
      </x:c>
      <x:c r="Q110" s="113" t="n">
        <x:f>IF(B110="","",MONTH(B110))</x:f>
        <x:v>2</x:v>
      </x:c>
      <x:c r="R110" s="113" t="n">
        <x:f>IF(B110="","",YEAR(B110))</x:f>
        <x:v>2026</x:v>
      </x:c>
    </x:row>
    <x:row r="111" ht="20" customHeight="1">
      <x:c r="A111" s="247" t="str">
        <x:v>K1-26-0339</x:v>
      </x:c>
      <x:c r="B111" s="248" t="n">
        <x:v>46275</x:v>
      </x:c>
      <x:c r="C111" s="247" t="n">
        <x:v>12</x:v>
      </x:c>
      <x:c r="D111" s="248" t="n">
        <x:v>46276</x:v>
      </x:c>
      <x:c r="E111" s="248" t="n">
        <x:v>46276</x:v>
      </x:c>
      <x:c r="F111" s="247" t="str">
        <x:v>D</x:v>
      </x:c>
      <x:c r="G111" s="247" t="str">
        <x:v>P-03</x:v>
      </x:c>
      <x:c r="H111" s="247" t="n">
        <x:v>20</x:v>
      </x:c>
      <x:c r="I111" s="247" t="n">
        <x:v>18</x:v>
      </x:c>
      <x:c r="J111" s="249" t="n">
        <x:v>920.44</x:v>
      </x:c>
      <x:c r="K111" s="247" t="str"/>
      <x:c r="L111" s="247" t="str"/>
      <x:c r="M111" s="113" t="n">
        <x:f>IF(A111="","",IF(OR(D111="",E111=""),"",IF(E111&lt;=D111,1,0)))</x:f>
        <x:v>1</x:v>
      </x:c>
      <x:c r="N111" s="120" t="n">
        <x:f>IF(A111="","",IF(OR(H111="",I111=""),"",IFERROR(I111/H111,0)))</x:f>
        <x:v>0.9</x:v>
      </x:c>
      <x:c r="O111" s="113" t="n">
        <x:f>IF(A111="","",IF(OR(D111="",E111=""),"",MAX(0,E111-D111)))</x:f>
        <x:v>0</x:v>
      </x:c>
      <x:c r="P111" s="113" t="n">
        <x:f>IF(B111="","",WEEKDAY(B111,2))</x:f>
        <x:v>4</x:v>
      </x:c>
      <x:c r="Q111" s="113" t="n">
        <x:f>IF(B111="","",MONTH(B111))</x:f>
        <x:v>9</x:v>
      </x:c>
      <x:c r="R111" s="113" t="n">
        <x:f>IF(B111="","",YEAR(B111))</x:f>
        <x:v>2026</x:v>
      </x:c>
    </x:row>
    <x:row r="112" ht="20" customHeight="1">
      <x:c r="A112" s="247" t="str">
        <x:v>K1-26-0386</x:v>
      </x:c>
      <x:c r="B112" s="248" t="n">
        <x:v>46284</x:v>
      </x:c>
      <x:c r="C112" s="247" t="n">
        <x:v>14</x:v>
      </x:c>
      <x:c r="D112" s="248" t="n">
        <x:v>46286</x:v>
      </x:c>
      <x:c r="E112" s="248" t="n">
        <x:v>46286</x:v>
      </x:c>
      <x:c r="F112" s="247" t="str">
        <x:v>B</x:v>
      </x:c>
      <x:c r="G112" s="247" t="str">
        <x:v>P-02</x:v>
      </x:c>
      <x:c r="H112" s="247" t="n">
        <x:v>16</x:v>
      </x:c>
      <x:c r="I112" s="247" t="n">
        <x:v>16</x:v>
      </x:c>
      <x:c r="J112" s="249" t="n">
        <x:v>346.92</x:v>
      </x:c>
      <x:c r="K112" s="247" t="str"/>
      <x:c r="L112" s="247" t="str"/>
      <x:c r="M112" s="113" t="n">
        <x:f>IF(A112="","",IF(OR(D112="",E112=""),"",IF(E112&lt;=D112,1,0)))</x:f>
        <x:v>1</x:v>
      </x:c>
      <x:c r="N112" s="120" t="n">
        <x:f>IF(A112="","",IF(OR(H112="",I112=""),"",IFERROR(I112/H112,0)))</x:f>
        <x:v>1</x:v>
      </x:c>
      <x:c r="O112" s="113" t="n">
        <x:f>IF(A112="","",IF(OR(D112="",E112=""),"",MAX(0,E112-D112)))</x:f>
        <x:v>0</x:v>
      </x:c>
      <x:c r="P112" s="113" t="n">
        <x:f>IF(B112="","",WEEKDAY(B112,2))</x:f>
        <x:v>6</x:v>
      </x:c>
      <x:c r="Q112" s="113" t="n">
        <x:f>IF(B112="","",MONTH(B112))</x:f>
        <x:v>9</x:v>
      </x:c>
      <x:c r="R112" s="113" t="n">
        <x:f>IF(B112="","",YEAR(B112))</x:f>
        <x:v>2026</x:v>
      </x:c>
    </x:row>
    <x:row r="113" ht="20" customHeight="1">
      <x:c r="A113" s="247" t="str">
        <x:v>K1-26-0083</x:v>
      </x:c>
      <x:c r="B113" s="248" t="n">
        <x:v>46095</x:v>
      </x:c>
      <x:c r="C113" s="247" t="n">
        <x:v>14</x:v>
      </x:c>
      <x:c r="D113" s="248" t="n">
        <x:v>46097</x:v>
      </x:c>
      <x:c r="E113" s="248" t="n">
        <x:v>46099</x:v>
      </x:c>
      <x:c r="F113" s="247" t="str">
        <x:v>A</x:v>
      </x:c>
      <x:c r="G113" s="247" t="str">
        <x:v>P-03</x:v>
      </x:c>
      <x:c r="H113" s="247" t="n">
        <x:v>16</x:v>
      </x:c>
      <x:c r="I113" s="247" t="n">
        <x:v>16</x:v>
      </x:c>
      <x:c r="J113" s="249" t="n">
        <x:v>560.19</x:v>
      </x:c>
      <x:c r="K113" s="247" t="str">
        <x:f>Lang!$B$59</x:f>
        <x:v>Low stock</x:v>
      </x:c>
      <x:c r="L113" s="247" t="str"/>
      <x:c r="M113" s="113" t="n">
        <x:f>IF(A113="","",IF(OR(D113="",E113=""),"",IF(E113&lt;=D113,1,0)))</x:f>
        <x:v>0</x:v>
      </x:c>
      <x:c r="N113" s="120" t="n">
        <x:f>IF(A113="","",IF(OR(H113="",I113=""),"",IFERROR(I113/H113,0)))</x:f>
        <x:v>1</x:v>
      </x:c>
      <x:c r="O113" s="113" t="n">
        <x:f>IF(A113="","",IF(OR(D113="",E113=""),"",MAX(0,E113-D113)))</x:f>
        <x:v>2</x:v>
      </x:c>
      <x:c r="P113" s="113" t="n">
        <x:f>IF(B113="","",WEEKDAY(B113,2))</x:f>
        <x:v>6</x:v>
      </x:c>
      <x:c r="Q113" s="113" t="n">
        <x:f>IF(B113="","",MONTH(B113))</x:f>
        <x:v>3</x:v>
      </x:c>
      <x:c r="R113" s="113" t="n">
        <x:f>IF(B113="","",YEAR(B113))</x:f>
        <x:v>2026</x:v>
      </x:c>
    </x:row>
    <x:row r="114" ht="20" customHeight="1">
      <x:c r="A114" s="247" t="str">
        <x:v>K1-26-0109</x:v>
      </x:c>
      <x:c r="B114" s="248" t="n">
        <x:v>46091</x:v>
      </x:c>
      <x:c r="C114" s="247" t="n">
        <x:v>12</x:v>
      </x:c>
      <x:c r="D114" s="248" t="n">
        <x:v>46091</x:v>
      </x:c>
      <x:c r="E114" s="248" t="n">
        <x:v>46091</x:v>
      </x:c>
      <x:c r="F114" s="247" t="str">
        <x:v>A</x:v>
      </x:c>
      <x:c r="G114" s="247" t="str">
        <x:v>P-01</x:v>
      </x:c>
      <x:c r="H114" s="247" t="n">
        <x:v>10</x:v>
      </x:c>
      <x:c r="I114" s="247" t="n">
        <x:v>10</x:v>
      </x:c>
      <x:c r="J114" s="249" t="n">
        <x:v>423.9</x:v>
      </x:c>
      <x:c r="K114" s="247" t="str"/>
      <x:c r="L114" s="247" t="str"/>
      <x:c r="M114" s="113" t="n">
        <x:f>IF(A114="","",IF(OR(D114="",E114=""),"",IF(E114&lt;=D114,1,0)))</x:f>
        <x:v>1</x:v>
      </x:c>
      <x:c r="N114" s="120" t="n">
        <x:f>IF(A114="","",IF(OR(H114="",I114=""),"",IFERROR(I114/H114,0)))</x:f>
        <x:v>1</x:v>
      </x:c>
      <x:c r="O114" s="113" t="n">
        <x:f>IF(A114="","",IF(OR(D114="",E114=""),"",MAX(0,E114-D114)))</x:f>
        <x:v>0</x:v>
      </x:c>
      <x:c r="P114" s="113" t="n">
        <x:f>IF(B114="","",WEEKDAY(B114,2))</x:f>
        <x:v>2</x:v>
      </x:c>
      <x:c r="Q114" s="113" t="n">
        <x:f>IF(B114="","",MONTH(B114))</x:f>
        <x:v>3</x:v>
      </x:c>
      <x:c r="R114" s="113" t="n">
        <x:f>IF(B114="","",YEAR(B114))</x:f>
        <x:v>2026</x:v>
      </x:c>
    </x:row>
    <x:row r="115" ht="20" customHeight="1">
      <x:c r="A115" s="247" t="str">
        <x:v>K1-26-0346</x:v>
      </x:c>
      <x:c r="B115" s="248" t="n">
        <x:v>46277</x:v>
      </x:c>
      <x:c r="C115" s="247" t="n">
        <x:v>18</x:v>
      </x:c>
      <x:c r="D115" s="248" t="n">
        <x:v>46278</x:v>
      </x:c>
      <x:c r="E115" s="248" t="n">
        <x:v>46278</x:v>
      </x:c>
      <x:c r="F115" s="247" t="str">
        <x:v>B</x:v>
      </x:c>
      <x:c r="G115" s="247" t="str">
        <x:v>P-06</x:v>
      </x:c>
      <x:c r="H115" s="247" t="n">
        <x:v>21</x:v>
      </x:c>
      <x:c r="I115" s="247" t="n">
        <x:v>20</x:v>
      </x:c>
      <x:c r="J115" s="249" t="n">
        <x:v>981.27</x:v>
      </x:c>
      <x:c r="K115" s="247" t="str"/>
      <x:c r="L115" s="247" t="str"/>
      <x:c r="M115" s="113" t="n">
        <x:f>IF(A115="","",IF(OR(D115="",E115=""),"",IF(E115&lt;=D115,1,0)))</x:f>
        <x:v>1</x:v>
      </x:c>
      <x:c r="N115" s="120" t="n">
        <x:f>IF(A115="","",IF(OR(H115="",I115=""),"",IFERROR(I115/H115,0)))</x:f>
        <x:v>0.9523809523809523</x:v>
      </x:c>
      <x:c r="O115" s="113" t="n">
        <x:f>IF(A115="","",IF(OR(D115="",E115=""),"",MAX(0,E115-D115)))</x:f>
        <x:v>0</x:v>
      </x:c>
      <x:c r="P115" s="113" t="n">
        <x:f>IF(B115="","",WEEKDAY(B115,2))</x:f>
        <x:v>6</x:v>
      </x:c>
      <x:c r="Q115" s="113" t="n">
        <x:f>IF(B115="","",MONTH(B115))</x:f>
        <x:v>9</x:v>
      </x:c>
      <x:c r="R115" s="113" t="n">
        <x:f>IF(B115="","",YEAR(B115))</x:f>
        <x:v>2026</x:v>
      </x:c>
    </x:row>
    <x:row r="116" ht="20" customHeight="1">
      <x:c r="A116" s="247" t="str">
        <x:v>K1-26-0379</x:v>
      </x:c>
      <x:c r="B116" s="248" t="n">
        <x:v>46279</x:v>
      </x:c>
      <x:c r="C116" s="247" t="n">
        <x:v>10</x:v>
      </x:c>
      <x:c r="D116" s="248" t="n">
        <x:v>46281</x:v>
      </x:c>
      <x:c r="E116" s="248" t="n">
        <x:v>46281</x:v>
      </x:c>
      <x:c r="F116" s="247" t="str">
        <x:v>D</x:v>
      </x:c>
      <x:c r="G116" s="247" t="str">
        <x:v>P-02</x:v>
      </x:c>
      <x:c r="H116" s="247" t="n">
        <x:v>15</x:v>
      </x:c>
      <x:c r="I116" s="247" t="n">
        <x:v>15</x:v>
      </x:c>
      <x:c r="J116" s="249" t="n">
        <x:v>732.33</x:v>
      </x:c>
      <x:c r="K116" s="247" t="str"/>
      <x:c r="L116" s="247" t="str"/>
      <x:c r="M116" s="113" t="n">
        <x:f>IF(A116="","",IF(OR(D116="",E116=""),"",IF(E116&lt;=D116,1,0)))</x:f>
        <x:v>1</x:v>
      </x:c>
      <x:c r="N116" s="120" t="n">
        <x:f>IF(A116="","",IF(OR(H116="",I116=""),"",IFERROR(I116/H116,0)))</x:f>
        <x:v>1</x:v>
      </x:c>
      <x:c r="O116" s="113" t="n">
        <x:f>IF(A116="","",IF(OR(D116="",E116=""),"",MAX(0,E116-D116)))</x:f>
        <x:v>0</x:v>
      </x:c>
      <x:c r="P116" s="113" t="n">
        <x:f>IF(B116="","",WEEKDAY(B116,2))</x:f>
        <x:v>1</x:v>
      </x:c>
      <x:c r="Q116" s="113" t="n">
        <x:f>IF(B116="","",MONTH(B116))</x:f>
        <x:v>9</x:v>
      </x:c>
      <x:c r="R116" s="113" t="n">
        <x:f>IF(B116="","",YEAR(B116))</x:f>
        <x:v>2026</x:v>
      </x:c>
    </x:row>
    <x:row r="117" ht="20" customHeight="1">
      <x:c r="A117" s="247" t="str">
        <x:v>K1-26-0261</x:v>
      </x:c>
      <x:c r="B117" s="248" t="n">
        <x:v>46224</x:v>
      </x:c>
      <x:c r="C117" s="247" t="n">
        <x:v>14</x:v>
      </x:c>
      <x:c r="D117" s="248" t="n">
        <x:v>46224</x:v>
      </x:c>
      <x:c r="E117" s="248" t="n">
        <x:v>46223</x:v>
      </x:c>
      <x:c r="F117" s="247" t="str">
        <x:v>B</x:v>
      </x:c>
      <x:c r="G117" s="247" t="str">
        <x:v>P-05</x:v>
      </x:c>
      <x:c r="H117" s="247" t="n">
        <x:v>4</x:v>
      </x:c>
      <x:c r="I117" s="247" t="n">
        <x:v>4</x:v>
      </x:c>
      <x:c r="J117" s="249" t="n">
        <x:v>188.36</x:v>
      </x:c>
      <x:c r="K117" s="247" t="str"/>
      <x:c r="L117" s="247" t="str"/>
      <x:c r="M117" s="113" t="n">
        <x:f>IF(A117="","",IF(OR(D117="",E117=""),"",IF(E117&lt;=D117,1,0)))</x:f>
        <x:v>1</x:v>
      </x:c>
      <x:c r="N117" s="120" t="n">
        <x:f>IF(A117="","",IF(OR(H117="",I117=""),"",IFERROR(I117/H117,0)))</x:f>
        <x:v>1</x:v>
      </x:c>
      <x:c r="O117" s="113" t="n">
        <x:f>IF(A117="","",IF(OR(D117="",E117=""),"",MAX(0,E117-D117)))</x:f>
        <x:v>0</x:v>
      </x:c>
      <x:c r="P117" s="113" t="n">
        <x:f>IF(B117="","",WEEKDAY(B117,2))</x:f>
        <x:v>2</x:v>
      </x:c>
      <x:c r="Q117" s="113" t="n">
        <x:f>IF(B117="","",MONTH(B117))</x:f>
        <x:v>7</x:v>
      </x:c>
      <x:c r="R117" s="113" t="n">
        <x:f>IF(B117="","",YEAR(B117))</x:f>
        <x:v>2026</x:v>
      </x:c>
    </x:row>
    <x:row r="118" ht="20" customHeight="1">
      <x:c r="A118" s="247" t="str">
        <x:v>K1-26-0282</x:v>
      </x:c>
      <x:c r="B118" s="248" t="n">
        <x:v>46210</x:v>
      </x:c>
      <x:c r="C118" s="247" t="n">
        <x:v>10</x:v>
      </x:c>
      <x:c r="D118" s="248" t="n">
        <x:v>46210</x:v>
      </x:c>
      <x:c r="E118" s="248" t="n">
        <x:v>46213</x:v>
      </x:c>
      <x:c r="F118" s="247" t="str">
        <x:v>B</x:v>
      </x:c>
      <x:c r="G118" s="247" t="str">
        <x:v>P-04</x:v>
      </x:c>
      <x:c r="H118" s="247" t="n">
        <x:v>15</x:v>
      </x:c>
      <x:c r="I118" s="247" t="n">
        <x:v>15</x:v>
      </x:c>
      <x:c r="J118" s="249" t="n">
        <x:v>477.36</x:v>
      </x:c>
      <x:c r="K118" s="247" t="str">
        <x:f>Lang!$B$61</x:f>
        <x:v>Label error</x:v>
      </x:c>
      <x:c r="L118" s="247" t="str"/>
      <x:c r="M118" s="113" t="n">
        <x:f>IF(A118="","",IF(OR(D118="",E118=""),"",IF(E118&lt;=D118,1,0)))</x:f>
        <x:v>0</x:v>
      </x:c>
      <x:c r="N118" s="120" t="n">
        <x:f>IF(A118="","",IF(OR(H118="",I118=""),"",IFERROR(I118/H118,0)))</x:f>
        <x:v>1</x:v>
      </x:c>
      <x:c r="O118" s="113" t="n">
        <x:f>IF(A118="","",IF(OR(D118="",E118=""),"",MAX(0,E118-D118)))</x:f>
        <x:v>3</x:v>
      </x:c>
      <x:c r="P118" s="113" t="n">
        <x:f>IF(B118="","",WEEKDAY(B118,2))</x:f>
        <x:v>2</x:v>
      </x:c>
      <x:c r="Q118" s="113" t="n">
        <x:f>IF(B118="","",MONTH(B118))</x:f>
        <x:v>7</x:v>
      </x:c>
      <x:c r="R118" s="113" t="n">
        <x:f>IF(B118="","",YEAR(B118))</x:f>
        <x:v>2026</x:v>
      </x:c>
    </x:row>
    <x:row r="119" ht="20" customHeight="1">
      <x:c r="A119" s="247" t="str">
        <x:v>K1-26-0367</x:v>
      </x:c>
      <x:c r="B119" s="248" t="n">
        <x:v>46266</x:v>
      </x:c>
      <x:c r="C119" s="247" t="n">
        <x:v>14</x:v>
      </x:c>
      <x:c r="D119" s="248" t="n">
        <x:v>46268</x:v>
      </x:c>
      <x:c r="E119" s="248" t="n">
        <x:v>46268</x:v>
      </x:c>
      <x:c r="F119" s="247" t="str">
        <x:v>C</x:v>
      </x:c>
      <x:c r="G119" s="247" t="str">
        <x:v>P-02</x:v>
      </x:c>
      <x:c r="H119" s="247" t="n">
        <x:v>17</x:v>
      </x:c>
      <x:c r="I119" s="247" t="n">
        <x:v>17</x:v>
      </x:c>
      <x:c r="J119" s="249" t="n">
        <x:v>577.83</x:v>
      </x:c>
      <x:c r="K119" s="247" t="str"/>
      <x:c r="L119" s="247" t="str"/>
      <x:c r="M119" s="113" t="n">
        <x:f>IF(A119="","",IF(OR(D119="",E119=""),"",IF(E119&lt;=D119,1,0)))</x:f>
        <x:v>1</x:v>
      </x:c>
      <x:c r="N119" s="120" t="n">
        <x:f>IF(A119="","",IF(OR(H119="",I119=""),"",IFERROR(I119/H119,0)))</x:f>
        <x:v>1</x:v>
      </x:c>
      <x:c r="O119" s="113" t="n">
        <x:f>IF(A119="","",IF(OR(D119="",E119=""),"",MAX(0,E119-D119)))</x:f>
        <x:v>0</x:v>
      </x:c>
      <x:c r="P119" s="113" t="n">
        <x:f>IF(B119="","",WEEKDAY(B119,2))</x:f>
        <x:v>2</x:v>
      </x:c>
      <x:c r="Q119" s="113" t="n">
        <x:f>IF(B119="","",MONTH(B119))</x:f>
        <x:v>9</x:v>
      </x:c>
      <x:c r="R119" s="113" t="n">
        <x:f>IF(B119="","",YEAR(B119))</x:f>
        <x:v>2026</x:v>
      </x:c>
    </x:row>
    <x:row r="120" ht="20" customHeight="1">
      <x:c r="A120" s="247" t="str">
        <x:v>K1-26-0395</x:v>
      </x:c>
      <x:c r="B120" s="248" t="n">
        <x:v>46297</x:v>
      </x:c>
      <x:c r="C120" s="247" t="n">
        <x:v>14</x:v>
      </x:c>
      <x:c r="D120" s="248" t="n">
        <x:v>46299</x:v>
      </x:c>
      <x:c r="E120" s="248" t="n">
        <x:v>46299</x:v>
      </x:c>
      <x:c r="F120" s="247" t="str">
        <x:v>B</x:v>
      </x:c>
      <x:c r="G120" s="247" t="str">
        <x:v>P-05</x:v>
      </x:c>
      <x:c r="H120" s="247" t="n">
        <x:v>17</x:v>
      </x:c>
      <x:c r="I120" s="247" t="n">
        <x:v>17</x:v>
      </x:c>
      <x:c r="J120" s="249" t="n">
        <x:v>567.48</x:v>
      </x:c>
      <x:c r="K120" s="247" t="str"/>
      <x:c r="L120" s="247" t="str"/>
      <x:c r="M120" s="113" t="n">
        <x:f>IF(A120="","",IF(OR(D120="",E120=""),"",IF(E120&lt;=D120,1,0)))</x:f>
        <x:v>1</x:v>
      </x:c>
      <x:c r="N120" s="120" t="n">
        <x:f>IF(A120="","",IF(OR(H120="",I120=""),"",IFERROR(I120/H120,0)))</x:f>
        <x:v>1</x:v>
      </x:c>
      <x:c r="O120" s="113" t="n">
        <x:f>IF(A120="","",IF(OR(D120="",E120=""),"",MAX(0,E120-D120)))</x:f>
        <x:v>0</x:v>
      </x:c>
      <x:c r="P120" s="113" t="n">
        <x:f>IF(B120="","",WEEKDAY(B120,2))</x:f>
        <x:v>5</x:v>
      </x:c>
      <x:c r="Q120" s="113" t="n">
        <x:f>IF(B120="","",MONTH(B120))</x:f>
        <x:v>10</x:v>
      </x:c>
      <x:c r="R120" s="113" t="n">
        <x:f>IF(B120="","",YEAR(B120))</x:f>
        <x:v>2026</x:v>
      </x:c>
    </x:row>
    <x:row r="121" ht="20" customHeight="1">
      <x:c r="A121" s="247" t="str">
        <x:v>K1-26-0409</x:v>
      </x:c>
      <x:c r="B121" s="248" t="n">
        <x:v>46296</x:v>
      </x:c>
      <x:c r="C121" s="247" t="n">
        <x:v>10</x:v>
      </x:c>
      <x:c r="D121" s="248" t="n">
        <x:v>46297</x:v>
      </x:c>
      <x:c r="E121" s="248" t="n">
        <x:v>46298</x:v>
      </x:c>
      <x:c r="F121" s="247" t="str">
        <x:v>A</x:v>
      </x:c>
      <x:c r="G121" s="247" t="str">
        <x:v>P-03</x:v>
      </x:c>
      <x:c r="H121" s="247" t="n">
        <x:v>15</x:v>
      </x:c>
      <x:c r="I121" s="247" t="n">
        <x:v>15</x:v>
      </x:c>
      <x:c r="J121" s="249" t="n">
        <x:v>596.67</x:v>
      </x:c>
      <x:c r="K121" s="247" t="str">
        <x:f>Lang!$B$60</x:f>
        <x:v>Picking delay</x:v>
      </x:c>
      <x:c r="L121" s="247" t="str"/>
      <x:c r="M121" s="113" t="n">
        <x:f>IF(A121="","",IF(OR(D121="",E121=""),"",IF(E121&lt;=D121,1,0)))</x:f>
        <x:v>0</x:v>
      </x:c>
      <x:c r="N121" s="120" t="n">
        <x:f>IF(A121="","",IF(OR(H121="",I121=""),"",IFERROR(I121/H121,0)))</x:f>
        <x:v>1</x:v>
      </x:c>
      <x:c r="O121" s="113" t="n">
        <x:f>IF(A121="","",IF(OR(D121="",E121=""),"",MAX(0,E121-D121)))</x:f>
        <x:v>1</x:v>
      </x:c>
      <x:c r="P121" s="113" t="n">
        <x:f>IF(B121="","",WEEKDAY(B121,2))</x:f>
        <x:v>4</x:v>
      </x:c>
      <x:c r="Q121" s="113" t="n">
        <x:f>IF(B121="","",MONTH(B121))</x:f>
        <x:v>10</x:v>
      </x:c>
      <x:c r="R121" s="113" t="n">
        <x:f>IF(B121="","",YEAR(B121))</x:f>
        <x:v>2026</x:v>
      </x:c>
    </x:row>
    <x:row r="122" ht="20" customHeight="1">
      <x:c r="A122" s="247" t="str">
        <x:v>K1-26-0264</x:v>
      </x:c>
      <x:c r="B122" s="248" t="n">
        <x:v>46204</x:v>
      </x:c>
      <x:c r="C122" s="247" t="n">
        <x:v>14</x:v>
      </x:c>
      <x:c r="D122" s="248" t="n">
        <x:v>46204</x:v>
      </x:c>
      <x:c r="E122" s="248" t="n">
        <x:v>46204</x:v>
      </x:c>
      <x:c r="F122" s="247" t="str">
        <x:v>C</x:v>
      </x:c>
      <x:c r="G122" s="247" t="str">
        <x:v>P-05</x:v>
      </x:c>
      <x:c r="H122" s="247" t="n">
        <x:v>3</x:v>
      </x:c>
      <x:c r="I122" s="247" t="n">
        <x:v>1</x:v>
      </x:c>
      <x:c r="J122" s="249" t="n">
        <x:v>88.89</x:v>
      </x:c>
      <x:c r="K122" s="247" t="str"/>
      <x:c r="L122" s="247" t="str"/>
      <x:c r="M122" s="113" t="n">
        <x:f>IF(A122="","",IF(OR(D122="",E122=""),"",IF(E122&lt;=D122,1,0)))</x:f>
        <x:v>1</x:v>
      </x:c>
      <x:c r="N122" s="120" t="n">
        <x:f>IF(A122="","",IF(OR(H122="",I122=""),"",IFERROR(I122/H122,0)))</x:f>
        <x:v>0.3333333333333333</x:v>
      </x:c>
      <x:c r="O122" s="113" t="n">
        <x:f>IF(A122="","",IF(OR(D122="",E122=""),"",MAX(0,E122-D122)))</x:f>
        <x:v>0</x:v>
      </x:c>
      <x:c r="P122" s="113" t="n">
        <x:f>IF(B122="","",WEEKDAY(B122,2))</x:f>
        <x:v>3</x:v>
      </x:c>
      <x:c r="Q122" s="113" t="n">
        <x:f>IF(B122="","",MONTH(B122))</x:f>
        <x:v>7</x:v>
      </x:c>
      <x:c r="R122" s="113" t="n">
        <x:f>IF(B122="","",YEAR(B122))</x:f>
        <x:v>2026</x:v>
      </x:c>
    </x:row>
    <x:row r="123" ht="20" customHeight="1">
      <x:c r="A123" s="247" t="str">
        <x:v>K1-26-0334</x:v>
      </x:c>
      <x:c r="B123" s="248" t="n">
        <x:v>46235</x:v>
      </x:c>
      <x:c r="C123" s="247" t="n">
        <x:v>8</x:v>
      </x:c>
      <x:c r="D123" s="248" t="n">
        <x:v>46237</x:v>
      </x:c>
      <x:c r="E123" s="248" t="n">
        <x:v>46237</x:v>
      </x:c>
      <x:c r="F123" s="247" t="str">
        <x:v>D</x:v>
      </x:c>
      <x:c r="G123" s="247" t="str">
        <x:v>P-04</x:v>
      </x:c>
      <x:c r="H123" s="247" t="n">
        <x:v>3</x:v>
      </x:c>
      <x:c r="I123" s="247" t="n">
        <x:v>3</x:v>
      </x:c>
      <x:c r="J123" s="249" t="n">
        <x:v>109.4</x:v>
      </x:c>
      <x:c r="K123" s="247" t="str"/>
      <x:c r="L123" s="247" t="str"/>
      <x:c r="M123" s="113" t="n">
        <x:f>IF(A123="","",IF(OR(D123="",E123=""),"",IF(E123&lt;=D123,1,0)))</x:f>
        <x:v>1</x:v>
      </x:c>
      <x:c r="N123" s="120" t="n">
        <x:f>IF(A123="","",IF(OR(H123="",I123=""),"",IFERROR(I123/H123,0)))</x:f>
        <x:v>1</x:v>
      </x:c>
      <x:c r="O123" s="113" t="n">
        <x:f>IF(A123="","",IF(OR(D123="",E123=""),"",MAX(0,E123-D123)))</x:f>
        <x:v>0</x:v>
      </x:c>
      <x:c r="P123" s="113" t="n">
        <x:f>IF(B123="","",WEEKDAY(B123,2))</x:f>
        <x:v>6</x:v>
      </x:c>
      <x:c r="Q123" s="113" t="n">
        <x:f>IF(B123="","",MONTH(B123))</x:f>
        <x:v>8</x:v>
      </x:c>
      <x:c r="R123" s="113" t="n">
        <x:f>IF(B123="","",YEAR(B123))</x:f>
        <x:v>2026</x:v>
      </x:c>
    </x:row>
    <x:row r="124" ht="20" customHeight="1">
      <x:c r="A124" s="247" t="str">
        <x:v>K1-26-0408</x:v>
      </x:c>
      <x:c r="B124" s="248" t="n">
        <x:v>46297</x:v>
      </x:c>
      <x:c r="C124" s="247" t="n">
        <x:v>8</x:v>
      </x:c>
      <x:c r="D124" s="248" t="n">
        <x:v>46298</x:v>
      </x:c>
      <x:c r="E124" s="248" t="n">
        <x:v>46298</x:v>
      </x:c>
      <x:c r="F124" s="247" t="str">
        <x:v>A</x:v>
      </x:c>
      <x:c r="G124" s="247" t="str">
        <x:v>P-02</x:v>
      </x:c>
      <x:c r="H124" s="247" t="n">
        <x:v>9</x:v>
      </x:c>
      <x:c r="I124" s="247" t="n">
        <x:v>9</x:v>
      </x:c>
      <x:c r="J124" s="249" t="n">
        <x:v>309.05</x:v>
      </x:c>
      <x:c r="K124" s="247" t="str"/>
      <x:c r="L124" s="247" t="str"/>
      <x:c r="M124" s="113" t="n">
        <x:f>IF(A124="","",IF(OR(D124="",E124=""),"",IF(E124&lt;=D124,1,0)))</x:f>
        <x:v>1</x:v>
      </x:c>
      <x:c r="N124" s="120" t="n">
        <x:f>IF(A124="","",IF(OR(H124="",I124=""),"",IFERROR(I124/H124,0)))</x:f>
        <x:v>1</x:v>
      </x:c>
      <x:c r="O124" s="113" t="n">
        <x:f>IF(A124="","",IF(OR(D124="",E124=""),"",MAX(0,E124-D124)))</x:f>
        <x:v>0</x:v>
      </x:c>
      <x:c r="P124" s="113" t="n">
        <x:f>IF(B124="","",WEEKDAY(B124,2))</x:f>
        <x:v>5</x:v>
      </x:c>
      <x:c r="Q124" s="113" t="n">
        <x:f>IF(B124="","",MONTH(B124))</x:f>
        <x:v>10</x:v>
      </x:c>
      <x:c r="R124" s="113" t="n">
        <x:f>IF(B124="","",YEAR(B124))</x:f>
        <x:v>2026</x:v>
      </x:c>
    </x:row>
    <x:row r="125" ht="20" customHeight="1">
      <x:c r="A125" s="247" t="str">
        <x:v>K1-26-0016</x:v>
      </x:c>
      <x:c r="B125" s="248" t="n">
        <x:v>46038</x:v>
      </x:c>
      <x:c r="C125" s="247" t="n">
        <x:v>8</x:v>
      </x:c>
      <x:c r="D125" s="248" t="n">
        <x:v>46041</x:v>
      </x:c>
      <x:c r="E125" s="248" t="n">
        <x:v>46041</x:v>
      </x:c>
      <x:c r="F125" s="247" t="str">
        <x:v>B</x:v>
      </x:c>
      <x:c r="G125" s="247" t="str">
        <x:v>P-01</x:v>
      </x:c>
      <x:c r="H125" s="247" t="n">
        <x:v>10</x:v>
      </x:c>
      <x:c r="I125" s="247" t="n">
        <x:v>10</x:v>
      </x:c>
      <x:c r="J125" s="249" t="n">
        <x:v>470.88</x:v>
      </x:c>
      <x:c r="K125" s="247" t="str"/>
      <x:c r="L125" s="247" t="str"/>
      <x:c r="M125" s="113" t="n">
        <x:f>IF(A125="","",IF(OR(D125="",E125=""),"",IF(E125&lt;=D125,1,0)))</x:f>
        <x:v>1</x:v>
      </x:c>
      <x:c r="N125" s="120" t="n">
        <x:f>IF(A125="","",IF(OR(H125="",I125=""),"",IFERROR(I125/H125,0)))</x:f>
        <x:v>1</x:v>
      </x:c>
      <x:c r="O125" s="113" t="n">
        <x:f>IF(A125="","",IF(OR(D125="",E125=""),"",MAX(0,E125-D125)))</x:f>
        <x:v>0</x:v>
      </x:c>
      <x:c r="P125" s="113" t="n">
        <x:f>IF(B125="","",WEEKDAY(B125,2))</x:f>
        <x:v>5</x:v>
      </x:c>
      <x:c r="Q125" s="113" t="n">
        <x:f>IF(B125="","",MONTH(B125))</x:f>
        <x:v>1</x:v>
      </x:c>
      <x:c r="R125" s="113" t="n">
        <x:f>IF(B125="","",YEAR(B125))</x:f>
        <x:v>2026</x:v>
      </x:c>
    </x:row>
    <x:row r="126" ht="20" customHeight="1">
      <x:c r="A126" s="247" t="str">
        <x:v>K1-26-0098</x:v>
      </x:c>
      <x:c r="B126" s="248" t="n">
        <x:v>46106</x:v>
      </x:c>
      <x:c r="C126" s="247" t="n">
        <x:v>12</x:v>
      </x:c>
      <x:c r="D126" s="248" t="n">
        <x:v>46108</x:v>
      </x:c>
      <x:c r="E126" s="248" t="n">
        <x:v>46108</x:v>
      </x:c>
      <x:c r="F126" s="247" t="str">
        <x:v>C</x:v>
      </x:c>
      <x:c r="G126" s="247" t="str">
        <x:v>P-01</x:v>
      </x:c>
      <x:c r="H126" s="247" t="n">
        <x:v>23</x:v>
      </x:c>
      <x:c r="I126" s="247" t="n">
        <x:v>23</x:v>
      </x:c>
      <x:c r="J126" s="249" t="n">
        <x:v>939.67</x:v>
      </x:c>
      <x:c r="K126" s="247" t="str"/>
      <x:c r="L126" s="247" t="str"/>
      <x:c r="M126" s="113" t="n">
        <x:f>IF(A126="","",IF(OR(D126="",E126=""),"",IF(E126&lt;=D126,1,0)))</x:f>
        <x:v>1</x:v>
      </x:c>
      <x:c r="N126" s="120" t="n">
        <x:f>IF(A126="","",IF(OR(H126="",I126=""),"",IFERROR(I126/H126,0)))</x:f>
        <x:v>1</x:v>
      </x:c>
      <x:c r="O126" s="113" t="n">
        <x:f>IF(A126="","",IF(OR(D126="",E126=""),"",MAX(0,E126-D126)))</x:f>
        <x:v>0</x:v>
      </x:c>
      <x:c r="P126" s="113" t="n">
        <x:f>IF(B126="","",WEEKDAY(B126,2))</x:f>
        <x:v>3</x:v>
      </x:c>
      <x:c r="Q126" s="113" t="n">
        <x:f>IF(B126="","",MONTH(B126))</x:f>
        <x:v>3</x:v>
      </x:c>
      <x:c r="R126" s="113" t="n">
        <x:f>IF(B126="","",YEAR(B126))</x:f>
        <x:v>2026</x:v>
      </x:c>
    </x:row>
    <x:row r="127" ht="20" customHeight="1">
      <x:c r="A127" s="247" t="str">
        <x:v>K1-26-0038</x:v>
      </x:c>
      <x:c r="B127" s="248" t="n">
        <x:v>46064</x:v>
      </x:c>
      <x:c r="C127" s="247" t="n">
        <x:v>14</x:v>
      </x:c>
      <x:c r="D127" s="248" t="n">
        <x:v>46066</x:v>
      </x:c>
      <x:c r="E127" s="248" t="n">
        <x:v>46066</x:v>
      </x:c>
      <x:c r="F127" s="247" t="str">
        <x:v>A</x:v>
      </x:c>
      <x:c r="G127" s="247" t="str">
        <x:v>P-01</x:v>
      </x:c>
      <x:c r="H127" s="247" t="n">
        <x:v>7</x:v>
      </x:c>
      <x:c r="I127" s="247" t="n">
        <x:v>7</x:v>
      </x:c>
      <x:c r="J127" s="249" t="n">
        <x:v>159</x:v>
      </x:c>
      <x:c r="K127" s="247" t="str"/>
      <x:c r="L127" s="247" t="str"/>
      <x:c r="M127" s="113" t="n">
        <x:f>IF(A127="","",IF(OR(D127="",E127=""),"",IF(E127&lt;=D127,1,0)))</x:f>
        <x:v>1</x:v>
      </x:c>
      <x:c r="N127" s="120" t="n">
        <x:f>IF(A127="","",IF(OR(H127="",I127=""),"",IFERROR(I127/H127,0)))</x:f>
        <x:v>1</x:v>
      </x:c>
      <x:c r="O127" s="113" t="n">
        <x:f>IF(A127="","",IF(OR(D127="",E127=""),"",MAX(0,E127-D127)))</x:f>
        <x:v>0</x:v>
      </x:c>
      <x:c r="P127" s="113" t="n">
        <x:f>IF(B127="","",WEEKDAY(B127,2))</x:f>
        <x:v>3</x:v>
      </x:c>
      <x:c r="Q127" s="113" t="n">
        <x:f>IF(B127="","",MONTH(B127))</x:f>
        <x:v>2</x:v>
      </x:c>
      <x:c r="R127" s="113" t="n">
        <x:f>IF(B127="","",YEAR(B127))</x:f>
        <x:v>2026</x:v>
      </x:c>
    </x:row>
    <x:row r="128" ht="20" customHeight="1">
      <x:c r="A128" s="247" t="str">
        <x:v>K1-26-0391</x:v>
      </x:c>
      <x:c r="B128" s="248" t="n">
        <x:v>46297</x:v>
      </x:c>
      <x:c r="C128" s="247" t="n">
        <x:v>10</x:v>
      </x:c>
      <x:c r="D128" s="248" t="n">
        <x:v>46300</x:v>
      </x:c>
      <x:c r="E128" s="248" t="n">
        <x:v>46300</x:v>
      </x:c>
      <x:c r="F128" s="247" t="str">
        <x:v>A</x:v>
      </x:c>
      <x:c r="G128" s="247" t="str">
        <x:v>P-06</x:v>
      </x:c>
      <x:c r="H128" s="247" t="n">
        <x:v>4</x:v>
      </x:c>
      <x:c r="I128" s="247" t="n">
        <x:v>4</x:v>
      </x:c>
      <x:c r="J128" s="249" t="n">
        <x:v>176.3</x:v>
      </x:c>
      <x:c r="K128" s="247" t="str"/>
      <x:c r="L128" s="247" t="str"/>
      <x:c r="M128" s="113" t="n">
        <x:f>IF(A128="","",IF(OR(D128="",E128=""),"",IF(E128&lt;=D128,1,0)))</x:f>
        <x:v>1</x:v>
      </x:c>
      <x:c r="N128" s="120" t="n">
        <x:f>IF(A128="","",IF(OR(H128="",I128=""),"",IFERROR(I128/H128,0)))</x:f>
        <x:v>1</x:v>
      </x:c>
      <x:c r="O128" s="113" t="n">
        <x:f>IF(A128="","",IF(OR(D128="",E128=""),"",MAX(0,E128-D128)))</x:f>
        <x:v>0</x:v>
      </x:c>
      <x:c r="P128" s="113" t="n">
        <x:f>IF(B128="","",WEEKDAY(B128,2))</x:f>
        <x:v>5</x:v>
      </x:c>
      <x:c r="Q128" s="113" t="n">
        <x:f>IF(B128="","",MONTH(B128))</x:f>
        <x:v>10</x:v>
      </x:c>
      <x:c r="R128" s="113" t="n">
        <x:f>IF(B128="","",YEAR(B128))</x:f>
        <x:v>2026</x:v>
      </x:c>
    </x:row>
    <x:row r="129" ht="20" customHeight="1">
      <x:c r="A129" s="247" t="str">
        <x:v>K1-26-0197</x:v>
      </x:c>
      <x:c r="B129" s="248" t="n">
        <x:v>46195</x:v>
      </x:c>
      <x:c r="C129" s="247" t="n">
        <x:v>12</x:v>
      </x:c>
      <x:c r="D129" s="248" t="n">
        <x:v>46196</x:v>
      </x:c>
      <x:c r="E129" s="248" t="n">
        <x:v>46196</x:v>
      </x:c>
      <x:c r="F129" s="247" t="str">
        <x:v>D</x:v>
      </x:c>
      <x:c r="G129" s="247" t="str">
        <x:v>P-05</x:v>
      </x:c>
      <x:c r="H129" s="247" t="n">
        <x:v>20</x:v>
      </x:c>
      <x:c r="I129" s="247" t="n">
        <x:v>20</x:v>
      </x:c>
      <x:c r="J129" s="249" t="n">
        <x:v>381.85</x:v>
      </x:c>
      <x:c r="K129" s="247" t="str"/>
      <x:c r="L129" s="247" t="str"/>
      <x:c r="M129" s="113" t="n">
        <x:f>IF(A129="","",IF(OR(D129="",E129=""),"",IF(E129&lt;=D129,1,0)))</x:f>
        <x:v>1</x:v>
      </x:c>
      <x:c r="N129" s="120" t="n">
        <x:f>IF(A129="","",IF(OR(H129="",I129=""),"",IFERROR(I129/H129,0)))</x:f>
        <x:v>1</x:v>
      </x:c>
      <x:c r="O129" s="113" t="n">
        <x:f>IF(A129="","",IF(OR(D129="",E129=""),"",MAX(0,E129-D129)))</x:f>
        <x:v>0</x:v>
      </x:c>
      <x:c r="P129" s="113" t="n">
        <x:f>IF(B129="","",WEEKDAY(B129,2))</x:f>
        <x:v>1</x:v>
      </x:c>
      <x:c r="Q129" s="113" t="n">
        <x:f>IF(B129="","",MONTH(B129))</x:f>
        <x:v>6</x:v>
      </x:c>
      <x:c r="R129" s="113" t="n">
        <x:f>IF(B129="","",YEAR(B129))</x:f>
        <x:v>2026</x:v>
      </x:c>
    </x:row>
    <x:row r="130" ht="20" customHeight="1">
      <x:c r="A130" s="247" t="str">
        <x:v>K1-26-0247</x:v>
      </x:c>
      <x:c r="B130" s="248" t="n">
        <x:v>46209</x:v>
      </x:c>
      <x:c r="C130" s="247" t="n">
        <x:v>14</x:v>
      </x:c>
      <x:c r="D130" s="248" t="n">
        <x:v>46212</x:v>
      </x:c>
      <x:c r="E130" s="248" t="n">
        <x:v>46212</x:v>
      </x:c>
      <x:c r="F130" s="247" t="str">
        <x:v>C</x:v>
      </x:c>
      <x:c r="G130" s="247" t="str">
        <x:v>P-02</x:v>
      </x:c>
      <x:c r="H130" s="247" t="n">
        <x:v>16</x:v>
      </x:c>
      <x:c r="I130" s="247" t="n">
        <x:v>16</x:v>
      </x:c>
      <x:c r="J130" s="249" t="n">
        <x:v>662.41</x:v>
      </x:c>
      <x:c r="K130" s="247" t="str"/>
      <x:c r="L130" s="247" t="str"/>
      <x:c r="M130" s="113" t="n">
        <x:f>IF(A130="","",IF(OR(D130="",E130=""),"",IF(E130&lt;=D130,1,0)))</x:f>
        <x:v>1</x:v>
      </x:c>
      <x:c r="N130" s="120" t="n">
        <x:f>IF(A130="","",IF(OR(H130="",I130=""),"",IFERROR(I130/H130,0)))</x:f>
        <x:v>1</x:v>
      </x:c>
      <x:c r="O130" s="113" t="n">
        <x:f>IF(A130="","",IF(OR(D130="",E130=""),"",MAX(0,E130-D130)))</x:f>
        <x:v>0</x:v>
      </x:c>
      <x:c r="P130" s="113" t="n">
        <x:f>IF(B130="","",WEEKDAY(B130,2))</x:f>
        <x:v>1</x:v>
      </x:c>
      <x:c r="Q130" s="113" t="n">
        <x:f>IF(B130="","",MONTH(B130))</x:f>
        <x:v>7</x:v>
      </x:c>
      <x:c r="R130" s="113" t="n">
        <x:f>IF(B130="","",YEAR(B130))</x:f>
        <x:v>2026</x:v>
      </x:c>
    </x:row>
    <x:row r="131" ht="20" customHeight="1">
      <x:c r="A131" s="247" t="str">
        <x:v>K1-26-0007</x:v>
      </x:c>
      <x:c r="B131" s="248" t="n">
        <x:v>46027</x:v>
      </x:c>
      <x:c r="C131" s="247" t="n">
        <x:v>12</x:v>
      </x:c>
      <x:c r="D131" s="248" t="n">
        <x:v>46028</x:v>
      </x:c>
      <x:c r="E131" s="248" t="n">
        <x:v>46028</x:v>
      </x:c>
      <x:c r="F131" s="247" t="str">
        <x:v>B</x:v>
      </x:c>
      <x:c r="G131" s="247" t="str">
        <x:v>P-05</x:v>
      </x:c>
      <x:c r="H131" s="247" t="n">
        <x:v>8</x:v>
      </x:c>
      <x:c r="I131" s="247" t="n">
        <x:v>8</x:v>
      </x:c>
      <x:c r="J131" s="249" t="n">
        <x:v>348.36</x:v>
      </x:c>
      <x:c r="K131" s="247" t="str"/>
      <x:c r="L131" s="247" t="str"/>
      <x:c r="M131" s="113" t="n">
        <x:f>IF(A131="","",IF(OR(D131="",E131=""),"",IF(E131&lt;=D131,1,0)))</x:f>
        <x:v>1</x:v>
      </x:c>
      <x:c r="N131" s="120" t="n">
        <x:f>IF(A131="","",IF(OR(H131="",I131=""),"",IFERROR(I131/H131,0)))</x:f>
        <x:v>1</x:v>
      </x:c>
      <x:c r="O131" s="113" t="n">
        <x:f>IF(A131="","",IF(OR(D131="",E131=""),"",MAX(0,E131-D131)))</x:f>
        <x:v>0</x:v>
      </x:c>
      <x:c r="P131" s="113" t="n">
        <x:f>IF(B131="","",WEEKDAY(B131,2))</x:f>
        <x:v>1</x:v>
      </x:c>
      <x:c r="Q131" s="113" t="n">
        <x:f>IF(B131="","",MONTH(B131))</x:f>
        <x:v>1</x:v>
      </x:c>
      <x:c r="R131" s="113" t="n">
        <x:f>IF(B131="","",YEAR(B131))</x:f>
        <x:v>2026</x:v>
      </x:c>
    </x:row>
    <x:row r="132" ht="20" customHeight="1">
      <x:c r="A132" s="247" t="str">
        <x:v>K1-26-0206</x:v>
      </x:c>
      <x:c r="B132" s="248" t="n">
        <x:v>46196</x:v>
      </x:c>
      <x:c r="C132" s="247" t="n">
        <x:v>10</x:v>
      </x:c>
      <x:c r="D132" s="248" t="n">
        <x:v>46196</x:v>
      </x:c>
      <x:c r="E132" s="248" t="n">
        <x:v>46196</x:v>
      </x:c>
      <x:c r="F132" s="247" t="str">
        <x:v>A</x:v>
      </x:c>
      <x:c r="G132" s="247" t="str">
        <x:v>P-01</x:v>
      </x:c>
      <x:c r="H132" s="247" t="n">
        <x:v>19</x:v>
      </x:c>
      <x:c r="I132" s="247" t="n">
        <x:v>18</x:v>
      </x:c>
      <x:c r="J132" s="249" t="n">
        <x:v>831.13</x:v>
      </x:c>
      <x:c r="K132" s="247" t="str"/>
      <x:c r="L132" s="247" t="str"/>
      <x:c r="M132" s="113" t="n">
        <x:f>IF(A132="","",IF(OR(D132="",E132=""),"",IF(E132&lt;=D132,1,0)))</x:f>
        <x:v>1</x:v>
      </x:c>
      <x:c r="N132" s="120" t="n">
        <x:f>IF(A132="","",IF(OR(H132="",I132=""),"",IFERROR(I132/H132,0)))</x:f>
        <x:v>0.9473684210526315</x:v>
      </x:c>
      <x:c r="O132" s="113" t="n">
        <x:f>IF(A132="","",IF(OR(D132="",E132=""),"",MAX(0,E132-D132)))</x:f>
        <x:v>0</x:v>
      </x:c>
      <x:c r="P132" s="113" t="n">
        <x:f>IF(B132="","",WEEKDAY(B132,2))</x:f>
        <x:v>2</x:v>
      </x:c>
      <x:c r="Q132" s="113" t="n">
        <x:f>IF(B132="","",MONTH(B132))</x:f>
        <x:v>6</x:v>
      </x:c>
      <x:c r="R132" s="113" t="n">
        <x:f>IF(B132="","",YEAR(B132))</x:f>
        <x:v>2026</x:v>
      </x:c>
    </x:row>
    <x:row r="133" ht="20" customHeight="1">
      <x:c r="A133" s="247" t="str">
        <x:v>K1-26-0204</x:v>
      </x:c>
      <x:c r="B133" s="248" t="n">
        <x:v>46191</x:v>
      </x:c>
      <x:c r="C133" s="247" t="n">
        <x:v>12</x:v>
      </x:c>
      <x:c r="D133" s="248" t="n">
        <x:v>46194</x:v>
      </x:c>
      <x:c r="E133" s="248" t="n">
        <x:v>46194</x:v>
      </x:c>
      <x:c r="F133" s="247" t="str">
        <x:v>B</x:v>
      </x:c>
      <x:c r="G133" s="247" t="str">
        <x:v>P-06</x:v>
      </x:c>
      <x:c r="H133" s="247" t="n">
        <x:v>6</x:v>
      </x:c>
      <x:c r="I133" s="247" t="n">
        <x:v>6</x:v>
      </x:c>
      <x:c r="J133" s="249" t="n">
        <x:v>241.86</x:v>
      </x:c>
      <x:c r="K133" s="247" t="str"/>
      <x:c r="L133" s="247" t="str"/>
      <x:c r="M133" s="113" t="n">
        <x:f>IF(A133="","",IF(OR(D133="",E133=""),"",IF(E133&lt;=D133,1,0)))</x:f>
        <x:v>1</x:v>
      </x:c>
      <x:c r="N133" s="120" t="n">
        <x:f>IF(A133="","",IF(OR(H133="",I133=""),"",IFERROR(I133/H133,0)))</x:f>
        <x:v>1</x:v>
      </x:c>
      <x:c r="O133" s="113" t="n">
        <x:f>IF(A133="","",IF(OR(D133="",E133=""),"",MAX(0,E133-D133)))</x:f>
        <x:v>0</x:v>
      </x:c>
      <x:c r="P133" s="113" t="n">
        <x:f>IF(B133="","",WEEKDAY(B133,2))</x:f>
        <x:v>4</x:v>
      </x:c>
      <x:c r="Q133" s="113" t="n">
        <x:f>IF(B133="","",MONTH(B133))</x:f>
        <x:v>6</x:v>
      </x:c>
      <x:c r="R133" s="113" t="n">
        <x:f>IF(B133="","",YEAR(B133))</x:f>
        <x:v>2026</x:v>
      </x:c>
    </x:row>
    <x:row r="134" ht="20" customHeight="1">
      <x:c r="A134" s="247" t="str">
        <x:v>K1-26-0159</x:v>
      </x:c>
      <x:c r="B134" s="248" t="n">
        <x:v>46157</x:v>
      </x:c>
      <x:c r="C134" s="247" t="n">
        <x:v>8</x:v>
      </x:c>
      <x:c r="D134" s="248" t="n">
        <x:v>46159</x:v>
      </x:c>
      <x:c r="E134" s="248" t="n">
        <x:v>46159</x:v>
      </x:c>
      <x:c r="F134" s="247" t="str">
        <x:v>C</x:v>
      </x:c>
      <x:c r="G134" s="247" t="str">
        <x:v>P-06</x:v>
      </x:c>
      <x:c r="H134" s="247" t="n">
        <x:v>19</x:v>
      </x:c>
      <x:c r="I134" s="247" t="n">
        <x:v>19</x:v>
      </x:c>
      <x:c r="J134" s="249" t="n">
        <x:v>703.89</x:v>
      </x:c>
      <x:c r="K134" s="247" t="str"/>
      <x:c r="L134" s="247" t="str"/>
      <x:c r="M134" s="113" t="n">
        <x:f>IF(A134="","",IF(OR(D134="",E134=""),"",IF(E134&lt;=D134,1,0)))</x:f>
        <x:v>1</x:v>
      </x:c>
      <x:c r="N134" s="120" t="n">
        <x:f>IF(A134="","",IF(OR(H134="",I134=""),"",IFERROR(I134/H134,0)))</x:f>
        <x:v>1</x:v>
      </x:c>
      <x:c r="O134" s="113" t="n">
        <x:f>IF(A134="","",IF(OR(D134="",E134=""),"",MAX(0,E134-D134)))</x:f>
        <x:v>0</x:v>
      </x:c>
      <x:c r="P134" s="113" t="n">
        <x:f>IF(B134="","",WEEKDAY(B134,2))</x:f>
        <x:v>5</x:v>
      </x:c>
      <x:c r="Q134" s="113" t="n">
        <x:f>IF(B134="","",MONTH(B134))</x:f>
        <x:v>5</x:v>
      </x:c>
      <x:c r="R134" s="113" t="n">
        <x:f>IF(B134="","",YEAR(B134))</x:f>
        <x:v>2026</x:v>
      </x:c>
    </x:row>
    <x:row r="135" ht="20" customHeight="1">
      <x:c r="A135" s="247" t="str">
        <x:v>K1-26-0281</x:v>
      </x:c>
      <x:c r="B135" s="248" t="n">
        <x:v>46205</x:v>
      </x:c>
      <x:c r="C135" s="247" t="n">
        <x:v>10</x:v>
      </x:c>
      <x:c r="D135" s="248" t="n">
        <x:v>46208</x:v>
      </x:c>
      <x:c r="E135" s="248" t="n">
        <x:v>46208</x:v>
      </x:c>
      <x:c r="F135" s="247" t="str">
        <x:v>D</x:v>
      </x:c>
      <x:c r="G135" s="247" t="str">
        <x:v>P-06</x:v>
      </x:c>
      <x:c r="H135" s="247" t="n">
        <x:v>4</x:v>
      </x:c>
      <x:c r="I135" s="247" t="n">
        <x:v>4</x:v>
      </x:c>
      <x:c r="J135" s="249" t="n">
        <x:v>67.84</x:v>
      </x:c>
      <x:c r="K135" s="247" t="str"/>
      <x:c r="L135" s="247" t="str"/>
      <x:c r="M135" s="113" t="n">
        <x:f>IF(A135="","",IF(OR(D135="",E135=""),"",IF(E135&lt;=D135,1,0)))</x:f>
        <x:v>1</x:v>
      </x:c>
      <x:c r="N135" s="120" t="n">
        <x:f>IF(A135="","",IF(OR(H135="",I135=""),"",IFERROR(I135/H135,0)))</x:f>
        <x:v>1</x:v>
      </x:c>
      <x:c r="O135" s="113" t="n">
        <x:f>IF(A135="","",IF(OR(D135="",E135=""),"",MAX(0,E135-D135)))</x:f>
        <x:v>0</x:v>
      </x:c>
      <x:c r="P135" s="113" t="n">
        <x:f>IF(B135="","",WEEKDAY(B135,2))</x:f>
        <x:v>4</x:v>
      </x:c>
      <x:c r="Q135" s="113" t="n">
        <x:f>IF(B135="","",MONTH(B135))</x:f>
        <x:v>7</x:v>
      </x:c>
      <x:c r="R135" s="113" t="n">
        <x:f>IF(B135="","",YEAR(B135))</x:f>
        <x:v>2026</x:v>
      </x:c>
    </x:row>
    <x:row r="136" ht="20" customHeight="1">
      <x:c r="A136" s="247" t="str">
        <x:v>K1-26-0324</x:v>
      </x:c>
      <x:c r="B136" s="248" t="n">
        <x:v>46248</x:v>
      </x:c>
      <x:c r="C136" s="247" t="n">
        <x:v>10</x:v>
      </x:c>
      <x:c r="D136" s="248" t="n">
        <x:v>46248</x:v>
      </x:c>
      <x:c r="E136" s="248" t="n">
        <x:v>46249</x:v>
      </x:c>
      <x:c r="F136" s="247" t="str">
        <x:v>D</x:v>
      </x:c>
      <x:c r="G136" s="247" t="str">
        <x:v>P-03</x:v>
      </x:c>
      <x:c r="H136" s="247" t="n">
        <x:v>8</x:v>
      </x:c>
      <x:c r="I136" s="247" t="n">
        <x:v>8</x:v>
      </x:c>
      <x:c r="J136" s="249" t="n">
        <x:v>208.44</x:v>
      </x:c>
      <x:c r="K136" s="247" t="str">
        <x:f>Lang!$B$59</x:f>
        <x:v>Low stock</x:v>
      </x:c>
      <x:c r="L136" s="247" t="str"/>
      <x:c r="M136" s="113" t="n">
        <x:f>IF(A136="","",IF(OR(D136="",E136=""),"",IF(E136&lt;=D136,1,0)))</x:f>
        <x:v>0</x:v>
      </x:c>
      <x:c r="N136" s="120" t="n">
        <x:f>IF(A136="","",IF(OR(H136="",I136=""),"",IFERROR(I136/H136,0)))</x:f>
        <x:v>1</x:v>
      </x:c>
      <x:c r="O136" s="113" t="n">
        <x:f>IF(A136="","",IF(OR(D136="",E136=""),"",MAX(0,E136-D136)))</x:f>
        <x:v>1</x:v>
      </x:c>
      <x:c r="P136" s="113" t="n">
        <x:f>IF(B136="","",WEEKDAY(B136,2))</x:f>
        <x:v>5</x:v>
      </x:c>
      <x:c r="Q136" s="113" t="n">
        <x:f>IF(B136="","",MONTH(B136))</x:f>
        <x:v>8</x:v>
      </x:c>
      <x:c r="R136" s="113" t="n">
        <x:f>IF(B136="","",YEAR(B136))</x:f>
        <x:v>2026</x:v>
      </x:c>
    </x:row>
    <x:row r="137" ht="20" customHeight="1">
      <x:c r="A137" s="247" t="str">
        <x:v>K1-26-0238</x:v>
      </x:c>
      <x:c r="B137" s="248" t="n">
        <x:v>46193</x:v>
      </x:c>
      <x:c r="C137" s="247" t="n">
        <x:v>16</x:v>
      </x:c>
      <x:c r="D137" s="248" t="n">
        <x:v>46194</x:v>
      </x:c>
      <x:c r="E137" s="248" t="n">
        <x:v>46194</x:v>
      </x:c>
      <x:c r="F137" s="247" t="str">
        <x:v>A</x:v>
      </x:c>
      <x:c r="G137" s="247" t="str">
        <x:v>P-05</x:v>
      </x:c>
      <x:c r="H137" s="247" t="n">
        <x:v>13</x:v>
      </x:c>
      <x:c r="I137" s="247" t="n">
        <x:v>13</x:v>
      </x:c>
      <x:c r="J137" s="249" t="n">
        <x:v>251.36</x:v>
      </x:c>
      <x:c r="K137" s="247" t="str"/>
      <x:c r="L137" s="247" t="str"/>
      <x:c r="M137" s="113" t="n">
        <x:f>IF(A137="","",IF(OR(D137="",E137=""),"",IF(E137&lt;=D137,1,0)))</x:f>
        <x:v>1</x:v>
      </x:c>
      <x:c r="N137" s="120" t="n">
        <x:f>IF(A137="","",IF(OR(H137="",I137=""),"",IFERROR(I137/H137,0)))</x:f>
        <x:v>1</x:v>
      </x:c>
      <x:c r="O137" s="113" t="n">
        <x:f>IF(A137="","",IF(OR(D137="",E137=""),"",MAX(0,E137-D137)))</x:f>
        <x:v>0</x:v>
      </x:c>
      <x:c r="P137" s="113" t="n">
        <x:f>IF(B137="","",WEEKDAY(B137,2))</x:f>
        <x:v>6</x:v>
      </x:c>
      <x:c r="Q137" s="113" t="n">
        <x:f>IF(B137="","",MONTH(B137))</x:f>
        <x:v>6</x:v>
      </x:c>
      <x:c r="R137" s="113" t="n">
        <x:f>IF(B137="","",YEAR(B137))</x:f>
        <x:v>2026</x:v>
      </x:c>
    </x:row>
    <x:row r="138" ht="20" customHeight="1">
      <x:c r="A138" s="247" t="str">
        <x:v>K1-26-0146</x:v>
      </x:c>
      <x:c r="B138" s="248" t="n">
        <x:v>46135</x:v>
      </x:c>
      <x:c r="C138" s="247" t="n">
        <x:v>12</x:v>
      </x:c>
      <x:c r="D138" s="248" t="n">
        <x:v>46137</x:v>
      </x:c>
      <x:c r="E138" s="248" t="n">
        <x:v>46137</x:v>
      </x:c>
      <x:c r="F138" s="247" t="str">
        <x:v>B</x:v>
      </x:c>
      <x:c r="G138" s="247" t="str">
        <x:v>P-03</x:v>
      </x:c>
      <x:c r="H138" s="247" t="n">
        <x:v>22</x:v>
      </x:c>
      <x:c r="I138" s="247" t="n">
        <x:v>22</x:v>
      </x:c>
      <x:c r="J138" s="249" t="n">
        <x:v>650.81</x:v>
      </x:c>
      <x:c r="K138" s="247" t="str"/>
      <x:c r="L138" s="247" t="str"/>
      <x:c r="M138" s="113" t="n">
        <x:f>IF(A138="","",IF(OR(D138="",E138=""),"",IF(E138&lt;=D138,1,0)))</x:f>
        <x:v>1</x:v>
      </x:c>
      <x:c r="N138" s="120" t="n">
        <x:f>IF(A138="","",IF(OR(H138="",I138=""),"",IFERROR(I138/H138,0)))</x:f>
        <x:v>1</x:v>
      </x:c>
      <x:c r="O138" s="113" t="n">
        <x:f>IF(A138="","",IF(OR(D138="",E138=""),"",MAX(0,E138-D138)))</x:f>
        <x:v>0</x:v>
      </x:c>
      <x:c r="P138" s="113" t="n">
        <x:f>IF(B138="","",WEEKDAY(B138,2))</x:f>
        <x:v>4</x:v>
      </x:c>
      <x:c r="Q138" s="113" t="n">
        <x:f>IF(B138="","",MONTH(B138))</x:f>
        <x:v>4</x:v>
      </x:c>
      <x:c r="R138" s="113" t="n">
        <x:f>IF(B138="","",YEAR(B138))</x:f>
        <x:v>2026</x:v>
      </x:c>
    </x:row>
    <x:row r="139" ht="20" customHeight="1">
      <x:c r="A139" s="247" t="str">
        <x:v>K1-26-0089</x:v>
      </x:c>
      <x:c r="B139" s="248" t="n">
        <x:v>46096</x:v>
      </x:c>
      <x:c r="C139" s="247" t="n">
        <x:v>10</x:v>
      </x:c>
      <x:c r="D139" s="248" t="n">
        <x:v>46098</x:v>
      </x:c>
      <x:c r="E139" s="248" t="n">
        <x:v>46098</x:v>
      </x:c>
      <x:c r="F139" s="247" t="str">
        <x:v>B</x:v>
      </x:c>
      <x:c r="G139" s="247" t="str">
        <x:v>P-03</x:v>
      </x:c>
      <x:c r="H139" s="247" t="n">
        <x:v>4</x:v>
      </x:c>
      <x:c r="I139" s="247" t="n">
        <x:v>4</x:v>
      </x:c>
      <x:c r="J139" s="249" t="n">
        <x:v>102.6</x:v>
      </x:c>
      <x:c r="K139" s="247" t="str"/>
      <x:c r="L139" s="247" t="str"/>
      <x:c r="M139" s="113" t="n">
        <x:f>IF(A139="","",IF(OR(D139="",E139=""),"",IF(E139&lt;=D139,1,0)))</x:f>
        <x:v>1</x:v>
      </x:c>
      <x:c r="N139" s="120" t="n">
        <x:f>IF(A139="","",IF(OR(H139="",I139=""),"",IFERROR(I139/H139,0)))</x:f>
        <x:v>1</x:v>
      </x:c>
      <x:c r="O139" s="113" t="n">
        <x:f>IF(A139="","",IF(OR(D139="",E139=""),"",MAX(0,E139-D139)))</x:f>
        <x:v>0</x:v>
      </x:c>
      <x:c r="P139" s="113" t="n">
        <x:f>IF(B139="","",WEEKDAY(B139,2))</x:f>
        <x:v>7</x:v>
      </x:c>
      <x:c r="Q139" s="113" t="n">
        <x:f>IF(B139="","",MONTH(B139))</x:f>
        <x:v>3</x:v>
      </x:c>
      <x:c r="R139" s="113" t="n">
        <x:f>IF(B139="","",YEAR(B139))</x:f>
        <x:v>2026</x:v>
      </x:c>
    </x:row>
    <x:row r="140" ht="20" customHeight="1">
      <x:c r="A140" s="247" t="str">
        <x:v>K1-26-0341</x:v>
      </x:c>
      <x:c r="B140" s="248" t="n">
        <x:v>46281</x:v>
      </x:c>
      <x:c r="C140" s="247" t="n">
        <x:v>18</x:v>
      </x:c>
      <x:c r="D140" s="248" t="n">
        <x:v>46281</x:v>
      </x:c>
      <x:c r="E140" s="248" t="n">
        <x:v>46281</x:v>
      </x:c>
      <x:c r="F140" s="247" t="str">
        <x:v>D</x:v>
      </x:c>
      <x:c r="G140" s="247" t="str">
        <x:v>P-05</x:v>
      </x:c>
      <x:c r="H140" s="247" t="n">
        <x:v>24</x:v>
      </x:c>
      <x:c r="I140" s="247" t="n">
        <x:v>24</x:v>
      </x:c>
      <x:c r="J140" s="249" t="n">
        <x:v>385.06</x:v>
      </x:c>
      <x:c r="K140" s="247" t="str"/>
      <x:c r="L140" s="247" t="str"/>
      <x:c r="M140" s="113" t="n">
        <x:f>IF(A140="","",IF(OR(D140="",E140=""),"",IF(E140&lt;=D140,1,0)))</x:f>
        <x:v>1</x:v>
      </x:c>
      <x:c r="N140" s="120" t="n">
        <x:f>IF(A140="","",IF(OR(H140="",I140=""),"",IFERROR(I140/H140,0)))</x:f>
        <x:v>1</x:v>
      </x:c>
      <x:c r="O140" s="113" t="n">
        <x:f>IF(A140="","",IF(OR(D140="",E140=""),"",MAX(0,E140-D140)))</x:f>
        <x:v>0</x:v>
      </x:c>
      <x:c r="P140" s="113" t="n">
        <x:f>IF(B140="","",WEEKDAY(B140,2))</x:f>
        <x:v>3</x:v>
      </x:c>
      <x:c r="Q140" s="113" t="n">
        <x:f>IF(B140="","",MONTH(B140))</x:f>
        <x:v>9</x:v>
      </x:c>
      <x:c r="R140" s="113" t="n">
        <x:f>IF(B140="","",YEAR(B140))</x:f>
        <x:v>2026</x:v>
      </x:c>
    </x:row>
    <x:row r="141" ht="20" customHeight="1">
      <x:c r="A141" s="247" t="str">
        <x:v>K1-26-0273</x:v>
      </x:c>
      <x:c r="B141" s="248" t="n">
        <x:v>46233</x:v>
      </x:c>
      <x:c r="C141" s="247" t="n">
        <x:v>12</x:v>
      </x:c>
      <x:c r="D141" s="248" t="n">
        <x:v>46236</x:v>
      </x:c>
      <x:c r="E141" s="248" t="n">
        <x:v>46236</x:v>
      </x:c>
      <x:c r="F141" s="247" t="str">
        <x:v>D</x:v>
      </x:c>
      <x:c r="G141" s="247" t="str">
        <x:v>P-01</x:v>
      </x:c>
      <x:c r="H141" s="247" t="n">
        <x:v>10</x:v>
      </x:c>
      <x:c r="I141" s="247" t="n">
        <x:v>9</x:v>
      </x:c>
      <x:c r="J141" s="249" t="n">
        <x:v>271.44</x:v>
      </x:c>
      <x:c r="K141" s="247" t="str"/>
      <x:c r="L141" s="247" t="str"/>
      <x:c r="M141" s="113" t="n">
        <x:f>IF(A141="","",IF(OR(D141="",E141=""),"",IF(E141&lt;=D141,1,0)))</x:f>
        <x:v>1</x:v>
      </x:c>
      <x:c r="N141" s="120" t="n">
        <x:f>IF(A141="","",IF(OR(H141="",I141=""),"",IFERROR(I141/H141,0)))</x:f>
        <x:v>0.9</x:v>
      </x:c>
      <x:c r="O141" s="113" t="n">
        <x:f>IF(A141="","",IF(OR(D141="",E141=""),"",MAX(0,E141-D141)))</x:f>
        <x:v>0</x:v>
      </x:c>
      <x:c r="P141" s="113" t="n">
        <x:f>IF(B141="","",WEEKDAY(B141,2))</x:f>
        <x:v>4</x:v>
      </x:c>
      <x:c r="Q141" s="113" t="n">
        <x:f>IF(B141="","",MONTH(B141))</x:f>
        <x:v>7</x:v>
      </x:c>
      <x:c r="R141" s="113" t="n">
        <x:f>IF(B141="","",YEAR(B141))</x:f>
        <x:v>2026</x:v>
      </x:c>
    </x:row>
    <x:row r="142" ht="20" customHeight="1">
      <x:c r="A142" s="247" t="str">
        <x:v>K1-26-0225</x:v>
      </x:c>
      <x:c r="B142" s="248" t="n">
        <x:v>46197</x:v>
      </x:c>
      <x:c r="C142" s="247" t="n">
        <x:v>8</x:v>
      </x:c>
      <x:c r="D142" s="248" t="n">
        <x:v>46199</x:v>
      </x:c>
      <x:c r="E142" s="248" t="n">
        <x:v>46199</x:v>
      </x:c>
      <x:c r="F142" s="247" t="str">
        <x:v>A</x:v>
      </x:c>
      <x:c r="G142" s="247" t="str">
        <x:v>P-02</x:v>
      </x:c>
      <x:c r="H142" s="247" t="n">
        <x:v>9</x:v>
      </x:c>
      <x:c r="I142" s="247" t="n">
        <x:v>9</x:v>
      </x:c>
      <x:c r="J142" s="249" t="n">
        <x:v>423.01</x:v>
      </x:c>
      <x:c r="K142" s="247" t="str"/>
      <x:c r="L142" s="247" t="str"/>
      <x:c r="M142" s="113" t="n">
        <x:f>IF(A142="","",IF(OR(D142="",E142=""),"",IF(E142&lt;=D142,1,0)))</x:f>
        <x:v>1</x:v>
      </x:c>
      <x:c r="N142" s="120" t="n">
        <x:f>IF(A142="","",IF(OR(H142="",I142=""),"",IFERROR(I142/H142,0)))</x:f>
        <x:v>1</x:v>
      </x:c>
      <x:c r="O142" s="113" t="n">
        <x:f>IF(A142="","",IF(OR(D142="",E142=""),"",MAX(0,E142-D142)))</x:f>
        <x:v>0</x:v>
      </x:c>
      <x:c r="P142" s="113" t="n">
        <x:f>IF(B142="","",WEEKDAY(B142,2))</x:f>
        <x:v>3</x:v>
      </x:c>
      <x:c r="Q142" s="113" t="n">
        <x:f>IF(B142="","",MONTH(B142))</x:f>
        <x:v>6</x:v>
      </x:c>
      <x:c r="R142" s="113" t="n">
        <x:f>IF(B142="","",YEAR(B142))</x:f>
        <x:v>2026</x:v>
      </x:c>
    </x:row>
    <x:row r="143" ht="20" customHeight="1">
      <x:c r="A143" s="247" t="str">
        <x:v>K1-26-0347</x:v>
      </x:c>
      <x:c r="B143" s="248" t="n">
        <x:v>46288</x:v>
      </x:c>
      <x:c r="C143" s="247" t="n">
        <x:v>14</x:v>
      </x:c>
      <x:c r="D143" s="248" t="n">
        <x:v>46288</x:v>
      </x:c>
      <x:c r="E143" s="248" t="n">
        <x:v>46287</x:v>
      </x:c>
      <x:c r="F143" s="247" t="str">
        <x:v>A</x:v>
      </x:c>
      <x:c r="G143" s="247" t="str">
        <x:v>P-03</x:v>
      </x:c>
      <x:c r="H143" s="247" t="n">
        <x:v>6</x:v>
      </x:c>
      <x:c r="I143" s="247" t="n">
        <x:v>6</x:v>
      </x:c>
      <x:c r="J143" s="249" t="n">
        <x:v>176.4</x:v>
      </x:c>
      <x:c r="K143" s="247" t="str"/>
      <x:c r="L143" s="247" t="str"/>
      <x:c r="M143" s="113" t="n">
        <x:f>IF(A143="","",IF(OR(D143="",E143=""),"",IF(E143&lt;=D143,1,0)))</x:f>
        <x:v>1</x:v>
      </x:c>
      <x:c r="N143" s="120" t="n">
        <x:f>IF(A143="","",IF(OR(H143="",I143=""),"",IFERROR(I143/H143,0)))</x:f>
        <x:v>1</x:v>
      </x:c>
      <x:c r="O143" s="113" t="n">
        <x:f>IF(A143="","",IF(OR(D143="",E143=""),"",MAX(0,E143-D143)))</x:f>
        <x:v>0</x:v>
      </x:c>
      <x:c r="P143" s="113" t="n">
        <x:f>IF(B143="","",WEEKDAY(B143,2))</x:f>
        <x:v>3</x:v>
      </x:c>
      <x:c r="Q143" s="113" t="n">
        <x:f>IF(B143="","",MONTH(B143))</x:f>
        <x:v>9</x:v>
      </x:c>
      <x:c r="R143" s="113" t="n">
        <x:f>IF(B143="","",YEAR(B143))</x:f>
        <x:v>2026</x:v>
      </x:c>
    </x:row>
    <x:row r="144" ht="20" customHeight="1">
      <x:c r="A144" s="247" t="str">
        <x:v>K1-26-0060</x:v>
      </x:c>
      <x:c r="B144" s="248" t="n">
        <x:v>46079</x:v>
      </x:c>
      <x:c r="C144" s="247" t="n">
        <x:v>18</x:v>
      </x:c>
      <x:c r="D144" s="248" t="n">
        <x:v>46081</x:v>
      </x:c>
      <x:c r="E144" s="248" t="n">
        <x:v>46081</x:v>
      </x:c>
      <x:c r="F144" s="247" t="str">
        <x:v>B</x:v>
      </x:c>
      <x:c r="G144" s="247" t="str">
        <x:v>P-06</x:v>
      </x:c>
      <x:c r="H144" s="247" t="n">
        <x:v>6</x:v>
      </x:c>
      <x:c r="I144" s="247" t="n">
        <x:v>5</x:v>
      </x:c>
      <x:c r="J144" s="249" t="n">
        <x:v>228.89</x:v>
      </x:c>
      <x:c r="K144" s="247" t="str"/>
      <x:c r="L144" s="247" t="str"/>
      <x:c r="M144" s="113" t="n">
        <x:f>IF(A144="","",IF(OR(D144="",E144=""),"",IF(E144&lt;=D144,1,0)))</x:f>
        <x:v>1</x:v>
      </x:c>
      <x:c r="N144" s="120" t="n">
        <x:f>IF(A144="","",IF(OR(H144="",I144=""),"",IFERROR(I144/H144,0)))</x:f>
        <x:v>0.8333333333333334</x:v>
      </x:c>
      <x:c r="O144" s="113" t="n">
        <x:f>IF(A144="","",IF(OR(D144="",E144=""),"",MAX(0,E144-D144)))</x:f>
        <x:v>0</x:v>
      </x:c>
      <x:c r="P144" s="113" t="n">
        <x:f>IF(B144="","",WEEKDAY(B144,2))</x:f>
        <x:v>4</x:v>
      </x:c>
      <x:c r="Q144" s="113" t="n">
        <x:f>IF(B144="","",MONTH(B144))</x:f>
        <x:v>2</x:v>
      </x:c>
      <x:c r="R144" s="113" t="n">
        <x:f>IF(B144="","",YEAR(B144))</x:f>
        <x:v>2026</x:v>
      </x:c>
    </x:row>
    <x:row r="145" ht="20" customHeight="1">
      <x:c r="A145" s="247" t="str">
        <x:v>K1-26-0171</x:v>
      </x:c>
      <x:c r="B145" s="248" t="n">
        <x:v>46143</x:v>
      </x:c>
      <x:c r="C145" s="247" t="n">
        <x:v>14</x:v>
      </x:c>
      <x:c r="D145" s="248" t="n">
        <x:v>46145</x:v>
      </x:c>
      <x:c r="E145" s="248" t="n">
        <x:v>46144</x:v>
      </x:c>
      <x:c r="F145" s="247" t="str">
        <x:v>B</x:v>
      </x:c>
      <x:c r="G145" s="247" t="str">
        <x:v>P-06</x:v>
      </x:c>
      <x:c r="H145" s="247" t="n">
        <x:v>9</x:v>
      </x:c>
      <x:c r="I145" s="247" t="n">
        <x:v>9</x:v>
      </x:c>
      <x:c r="J145" s="249" t="n">
        <x:v>135.35</x:v>
      </x:c>
      <x:c r="K145" s="247" t="str"/>
      <x:c r="L145" s="247" t="str"/>
      <x:c r="M145" s="113" t="n">
        <x:f>IF(A145="","",IF(OR(D145="",E145=""),"",IF(E145&lt;=D145,1,0)))</x:f>
        <x:v>1</x:v>
      </x:c>
      <x:c r="N145" s="120" t="n">
        <x:f>IF(A145="","",IF(OR(H145="",I145=""),"",IFERROR(I145/H145,0)))</x:f>
        <x:v>1</x:v>
      </x:c>
      <x:c r="O145" s="113" t="n">
        <x:f>IF(A145="","",IF(OR(D145="",E145=""),"",MAX(0,E145-D145)))</x:f>
        <x:v>0</x:v>
      </x:c>
      <x:c r="P145" s="113" t="n">
        <x:f>IF(B145="","",WEEKDAY(B145,2))</x:f>
        <x:v>5</x:v>
      </x:c>
      <x:c r="Q145" s="113" t="n">
        <x:f>IF(B145="","",MONTH(B145))</x:f>
        <x:v>5</x:v>
      </x:c>
      <x:c r="R145" s="113" t="n">
        <x:f>IF(B145="","",YEAR(B145))</x:f>
        <x:v>2026</x:v>
      </x:c>
    </x:row>
    <x:row r="146" ht="20" customHeight="1">
      <x:c r="A146" s="247" t="str">
        <x:v>K1-26-0338</x:v>
      </x:c>
      <x:c r="B146" s="248" t="n">
        <x:v>46278</x:v>
      </x:c>
      <x:c r="C146" s="247" t="n">
        <x:v>12</x:v>
      </x:c>
      <x:c r="D146" s="248" t="n">
        <x:v>46279</x:v>
      </x:c>
      <x:c r="E146" s="248" t="n">
        <x:v>46279</x:v>
      </x:c>
      <x:c r="F146" s="247" t="str">
        <x:v>B</x:v>
      </x:c>
      <x:c r="G146" s="247" t="str">
        <x:v>P-05</x:v>
      </x:c>
      <x:c r="H146" s="247" t="n">
        <x:v>14</x:v>
      </x:c>
      <x:c r="I146" s="247" t="n">
        <x:v>14</x:v>
      </x:c>
      <x:c r="J146" s="249" t="n">
        <x:v>653.44</x:v>
      </x:c>
      <x:c r="K146" s="247" t="str"/>
      <x:c r="L146" s="247" t="str"/>
      <x:c r="M146" s="113" t="n">
        <x:f>IF(A146="","",IF(OR(D146="",E146=""),"",IF(E146&lt;=D146,1,0)))</x:f>
        <x:v>1</x:v>
      </x:c>
      <x:c r="N146" s="120" t="n">
        <x:f>IF(A146="","",IF(OR(H146="",I146=""),"",IFERROR(I146/H146,0)))</x:f>
        <x:v>1</x:v>
      </x:c>
      <x:c r="O146" s="113" t="n">
        <x:f>IF(A146="","",IF(OR(D146="",E146=""),"",MAX(0,E146-D146)))</x:f>
        <x:v>0</x:v>
      </x:c>
      <x:c r="P146" s="113" t="n">
        <x:f>IF(B146="","",WEEKDAY(B146,2))</x:f>
        <x:v>7</x:v>
      </x:c>
      <x:c r="Q146" s="113" t="n">
        <x:f>IF(B146="","",MONTH(B146))</x:f>
        <x:v>9</x:v>
      </x:c>
      <x:c r="R146" s="113" t="n">
        <x:f>IF(B146="","",YEAR(B146))</x:f>
        <x:v>2026</x:v>
      </x:c>
    </x:row>
    <x:row r="147" ht="20" customHeight="1">
      <x:c r="A147" s="247" t="str">
        <x:v>K1-26-0028</x:v>
      </x:c>
      <x:c r="B147" s="248" t="n">
        <x:v>46042</x:v>
      </x:c>
      <x:c r="C147" s="247" t="n">
        <x:v>12</x:v>
      </x:c>
      <x:c r="D147" s="248" t="n">
        <x:v>46044</x:v>
      </x:c>
      <x:c r="E147" s="248" t="n">
        <x:v>46045</x:v>
      </x:c>
      <x:c r="F147" s="247" t="str">
        <x:v>C</x:v>
      </x:c>
      <x:c r="G147" s="247" t="str">
        <x:v>P-03</x:v>
      </x:c>
      <x:c r="H147" s="247" t="n">
        <x:v>11</x:v>
      </x:c>
      <x:c r="I147" s="247" t="n">
        <x:v>11</x:v>
      </x:c>
      <x:c r="J147" s="249" t="n">
        <x:v>366.25</x:v>
      </x:c>
      <x:c r="K147" s="247" t="str">
        <x:f>Lang!$B$62</x:f>
        <x:v>Transport delay</x:v>
      </x:c>
      <x:c r="L147" s="247" t="str"/>
      <x:c r="M147" s="113" t="n">
        <x:f>IF(A147="","",IF(OR(D147="",E147=""),"",IF(E147&lt;=D147,1,0)))</x:f>
        <x:v>0</x:v>
      </x:c>
      <x:c r="N147" s="120" t="n">
        <x:f>IF(A147="","",IF(OR(H147="",I147=""),"",IFERROR(I147/H147,0)))</x:f>
        <x:v>1</x:v>
      </x:c>
      <x:c r="O147" s="113" t="n">
        <x:f>IF(A147="","",IF(OR(D147="",E147=""),"",MAX(0,E147-D147)))</x:f>
        <x:v>1</x:v>
      </x:c>
      <x:c r="P147" s="113" t="n">
        <x:f>IF(B147="","",WEEKDAY(B147,2))</x:f>
        <x:v>2</x:v>
      </x:c>
      <x:c r="Q147" s="113" t="n">
        <x:f>IF(B147="","",MONTH(B147))</x:f>
        <x:v>1</x:v>
      </x:c>
      <x:c r="R147" s="113" t="n">
        <x:f>IF(B147="","",YEAR(B147))</x:f>
        <x:v>2026</x:v>
      </x:c>
    </x:row>
    <x:row r="148" ht="20" customHeight="1">
      <x:c r="A148" s="247" t="str">
        <x:v>K1-26-0358</x:v>
      </x:c>
      <x:c r="B148" s="248" t="n">
        <x:v>46283</x:v>
      </x:c>
      <x:c r="C148" s="247" t="n">
        <x:v>12</x:v>
      </x:c>
      <x:c r="D148" s="248" t="n">
        <x:v>46283</x:v>
      </x:c>
      <x:c r="E148" s="248" t="n">
        <x:v>46283</x:v>
      </x:c>
      <x:c r="F148" s="247" t="str">
        <x:v>B</x:v>
      </x:c>
      <x:c r="G148" s="247" t="str">
        <x:v>P-04</x:v>
      </x:c>
      <x:c r="H148" s="247" t="n">
        <x:v>9</x:v>
      </x:c>
      <x:c r="I148" s="247" t="n">
        <x:v>9</x:v>
      </x:c>
      <x:c r="J148" s="249" t="n">
        <x:v>184.98</x:v>
      </x:c>
      <x:c r="K148" s="247" t="str"/>
      <x:c r="L148" s="247" t="str"/>
      <x:c r="M148" s="113" t="n">
        <x:f>IF(A148="","",IF(OR(D148="",E148=""),"",IF(E148&lt;=D148,1,0)))</x:f>
        <x:v>1</x:v>
      </x:c>
      <x:c r="N148" s="120" t="n">
        <x:f>IF(A148="","",IF(OR(H148="",I148=""),"",IFERROR(I148/H148,0)))</x:f>
        <x:v>1</x:v>
      </x:c>
      <x:c r="O148" s="113" t="n">
        <x:f>IF(A148="","",IF(OR(D148="",E148=""),"",MAX(0,E148-D148)))</x:f>
        <x:v>0</x:v>
      </x:c>
      <x:c r="P148" s="113" t="n">
        <x:f>IF(B148="","",WEEKDAY(B148,2))</x:f>
        <x:v>5</x:v>
      </x:c>
      <x:c r="Q148" s="113" t="n">
        <x:f>IF(B148="","",MONTH(B148))</x:f>
        <x:v>9</x:v>
      </x:c>
      <x:c r="R148" s="113" t="n">
        <x:f>IF(B148="","",YEAR(B148))</x:f>
        <x:v>2026</x:v>
      </x:c>
    </x:row>
    <x:row r="149" ht="20" customHeight="1">
      <x:c r="A149" s="247" t="str">
        <x:v>K1-26-0091</x:v>
      </x:c>
      <x:c r="B149" s="248" t="n">
        <x:v>46083</x:v>
      </x:c>
      <x:c r="C149" s="247" t="n">
        <x:v>16</x:v>
      </x:c>
      <x:c r="D149" s="248" t="n">
        <x:v>46085</x:v>
      </x:c>
      <x:c r="E149" s="248" t="n">
        <x:v>46084</x:v>
      </x:c>
      <x:c r="F149" s="247" t="str">
        <x:v>A</x:v>
      </x:c>
      <x:c r="G149" s="247" t="str">
        <x:v>P-02</x:v>
      </x:c>
      <x:c r="H149" s="247" t="n">
        <x:v>3</x:v>
      </x:c>
      <x:c r="I149" s="247" t="n">
        <x:v>3</x:v>
      </x:c>
      <x:c r="J149" s="249" t="n">
        <x:v>94.66</x:v>
      </x:c>
      <x:c r="K149" s="247" t="str"/>
      <x:c r="L149" s="247" t="str"/>
      <x:c r="M149" s="113" t="n">
        <x:f>IF(A149="","",IF(OR(D149="",E149=""),"",IF(E149&lt;=D149,1,0)))</x:f>
        <x:v>1</x:v>
      </x:c>
      <x:c r="N149" s="120" t="n">
        <x:f>IF(A149="","",IF(OR(H149="",I149=""),"",IFERROR(I149/H149,0)))</x:f>
        <x:v>1</x:v>
      </x:c>
      <x:c r="O149" s="113" t="n">
        <x:f>IF(A149="","",IF(OR(D149="",E149=""),"",MAX(0,E149-D149)))</x:f>
        <x:v>0</x:v>
      </x:c>
      <x:c r="P149" s="113" t="n">
        <x:f>IF(B149="","",WEEKDAY(B149,2))</x:f>
        <x:v>1</x:v>
      </x:c>
      <x:c r="Q149" s="113" t="n">
        <x:f>IF(B149="","",MONTH(B149))</x:f>
        <x:v>3</x:v>
      </x:c>
      <x:c r="R149" s="113" t="n">
        <x:f>IF(B149="","",YEAR(B149))</x:f>
        <x:v>2026</x:v>
      </x:c>
    </x:row>
    <x:row r="150" ht="20" customHeight="1">
      <x:c r="A150" s="247" t="str">
        <x:v>K1-26-0172</x:v>
      </x:c>
      <x:c r="B150" s="248" t="n">
        <x:v>46168</x:v>
      </x:c>
      <x:c r="C150" s="247" t="n">
        <x:v>14</x:v>
      </x:c>
      <x:c r="D150" s="248" t="n">
        <x:v>46171</x:v>
      </x:c>
      <x:c r="E150" s="248" t="n">
        <x:v>46171</x:v>
      </x:c>
      <x:c r="F150" s="247" t="str">
        <x:v>A</x:v>
      </x:c>
      <x:c r="G150" s="247" t="str">
        <x:v>P-02</x:v>
      </x:c>
      <x:c r="H150" s="247" t="n">
        <x:v>16</x:v>
      </x:c>
      <x:c r="I150" s="247" t="n">
        <x:v>16</x:v>
      </x:c>
      <x:c r="J150" s="249" t="n">
        <x:v>334</x:v>
      </x:c>
      <x:c r="K150" s="247" t="str"/>
      <x:c r="L150" s="247" t="str"/>
      <x:c r="M150" s="113" t="n">
        <x:f>IF(A150="","",IF(OR(D150="",E150=""),"",IF(E150&lt;=D150,1,0)))</x:f>
        <x:v>1</x:v>
      </x:c>
      <x:c r="N150" s="120" t="n">
        <x:f>IF(A150="","",IF(OR(H150="",I150=""),"",IFERROR(I150/H150,0)))</x:f>
        <x:v>1</x:v>
      </x:c>
      <x:c r="O150" s="113" t="n">
        <x:f>IF(A150="","",IF(OR(D150="",E150=""),"",MAX(0,E150-D150)))</x:f>
        <x:v>0</x:v>
      </x:c>
      <x:c r="P150" s="113" t="n">
        <x:f>IF(B150="","",WEEKDAY(B150,2))</x:f>
        <x:v>2</x:v>
      </x:c>
      <x:c r="Q150" s="113" t="n">
        <x:f>IF(B150="","",MONTH(B150))</x:f>
        <x:v>5</x:v>
      </x:c>
      <x:c r="R150" s="113" t="n">
        <x:f>IF(B150="","",YEAR(B150))</x:f>
        <x:v>2026</x:v>
      </x:c>
    </x:row>
    <x:row r="151" ht="20" customHeight="1">
      <x:c r="A151" s="247" t="str">
        <x:v>K1-26-0352</x:v>
      </x:c>
      <x:c r="B151" s="248" t="n">
        <x:v>46275</x:v>
      </x:c>
      <x:c r="C151" s="247" t="n">
        <x:v>10</x:v>
      </x:c>
      <x:c r="D151" s="248" t="n">
        <x:v>46277</x:v>
      </x:c>
      <x:c r="E151" s="248" t="n">
        <x:v>46277</x:v>
      </x:c>
      <x:c r="F151" s="247" t="str">
        <x:v>C</x:v>
      </x:c>
      <x:c r="G151" s="247" t="str">
        <x:v>P-06</x:v>
      </x:c>
      <x:c r="H151" s="247" t="n">
        <x:v>7</x:v>
      </x:c>
      <x:c r="I151" s="247" t="n">
        <x:v>7</x:v>
      </x:c>
      <x:c r="J151" s="249" t="n">
        <x:v>262.55</x:v>
      </x:c>
      <x:c r="K151" s="247" t="str"/>
      <x:c r="L151" s="247" t="str"/>
      <x:c r="M151" s="113" t="n">
        <x:f>IF(A151="","",IF(OR(D151="",E151=""),"",IF(E151&lt;=D151,1,0)))</x:f>
        <x:v>1</x:v>
      </x:c>
      <x:c r="N151" s="120" t="n">
        <x:f>IF(A151="","",IF(OR(H151="",I151=""),"",IFERROR(I151/H151,0)))</x:f>
        <x:v>1</x:v>
      </x:c>
      <x:c r="O151" s="113" t="n">
        <x:f>IF(A151="","",IF(OR(D151="",E151=""),"",MAX(0,E151-D151)))</x:f>
        <x:v>0</x:v>
      </x:c>
      <x:c r="P151" s="113" t="n">
        <x:f>IF(B151="","",WEEKDAY(B151,2))</x:f>
        <x:v>4</x:v>
      </x:c>
      <x:c r="Q151" s="113" t="n">
        <x:f>IF(B151="","",MONTH(B151))</x:f>
        <x:v>9</x:v>
      </x:c>
      <x:c r="R151" s="113" t="n">
        <x:f>IF(B151="","",YEAR(B151))</x:f>
        <x:v>2026</x:v>
      </x:c>
    </x:row>
    <x:row r="152" ht="20" customHeight="1">
      <x:c r="A152" s="247" t="str">
        <x:v>K1-26-0248</x:v>
      </x:c>
      <x:c r="B152" s="248" t="n">
        <x:v>46233</x:v>
      </x:c>
      <x:c r="C152" s="247" t="n">
        <x:v>12</x:v>
      </x:c>
      <x:c r="D152" s="248" t="n">
        <x:v>46235</x:v>
      </x:c>
      <x:c r="E152" s="248" t="n">
        <x:v>46235</x:v>
      </x:c>
      <x:c r="F152" s="247" t="str">
        <x:v>C</x:v>
      </x:c>
      <x:c r="G152" s="247" t="str">
        <x:v>P-04</x:v>
      </x:c>
      <x:c r="H152" s="247" t="n">
        <x:v>10</x:v>
      </x:c>
      <x:c r="I152" s="247" t="n">
        <x:v>10</x:v>
      </x:c>
      <x:c r="J152" s="249" t="n">
        <x:v>271.35</x:v>
      </x:c>
      <x:c r="K152" s="247" t="str"/>
      <x:c r="L152" s="247" t="str"/>
      <x:c r="M152" s="113" t="n">
        <x:f>IF(A152="","",IF(OR(D152="",E152=""),"",IF(E152&lt;=D152,1,0)))</x:f>
        <x:v>1</x:v>
      </x:c>
      <x:c r="N152" s="120" t="n">
        <x:f>IF(A152="","",IF(OR(H152="",I152=""),"",IFERROR(I152/H152,0)))</x:f>
        <x:v>1</x:v>
      </x:c>
      <x:c r="O152" s="113" t="n">
        <x:f>IF(A152="","",IF(OR(D152="",E152=""),"",MAX(0,E152-D152)))</x:f>
        <x:v>0</x:v>
      </x:c>
      <x:c r="P152" s="113" t="n">
        <x:f>IF(B152="","",WEEKDAY(B152,2))</x:f>
        <x:v>4</x:v>
      </x:c>
      <x:c r="Q152" s="113" t="n">
        <x:f>IF(B152="","",MONTH(B152))</x:f>
        <x:v>7</x:v>
      </x:c>
      <x:c r="R152" s="113" t="n">
        <x:f>IF(B152="","",YEAR(B152))</x:f>
        <x:v>2026</x:v>
      </x:c>
    </x:row>
    <x:row r="153" ht="20" customHeight="1">
      <x:c r="A153" s="247" t="str">
        <x:v>K1-26-0365</x:v>
      </x:c>
      <x:c r="B153" s="248" t="n">
        <x:v>46270</x:v>
      </x:c>
      <x:c r="C153" s="247" t="n">
        <x:v>14</x:v>
      </x:c>
      <x:c r="D153" s="248" t="n">
        <x:v>46273</x:v>
      </x:c>
      <x:c r="E153" s="248" t="n">
        <x:v>46274</x:v>
      </x:c>
      <x:c r="F153" s="247" t="str">
        <x:v>C</x:v>
      </x:c>
      <x:c r="G153" s="247" t="str">
        <x:v>P-03</x:v>
      </x:c>
      <x:c r="H153" s="247" t="n">
        <x:v>5</x:v>
      </x:c>
      <x:c r="I153" s="247" t="n">
        <x:v>5</x:v>
      </x:c>
      <x:c r="J153" s="249" t="n">
        <x:v>138.86</x:v>
      </x:c>
      <x:c r="K153" s="247" t="str">
        <x:f>Lang!$B$59</x:f>
        <x:v>Low stock</x:v>
      </x:c>
      <x:c r="L153" s="247" t="str"/>
      <x:c r="M153" s="113" t="n">
        <x:f>IF(A153="","",IF(OR(D153="",E153=""),"",IF(E153&lt;=D153,1,0)))</x:f>
        <x:v>0</x:v>
      </x:c>
      <x:c r="N153" s="120" t="n">
        <x:f>IF(A153="","",IF(OR(H153="",I153=""),"",IFERROR(I153/H153,0)))</x:f>
        <x:v>1</x:v>
      </x:c>
      <x:c r="O153" s="113" t="n">
        <x:f>IF(A153="","",IF(OR(D153="",E153=""),"",MAX(0,E153-D153)))</x:f>
        <x:v>1</x:v>
      </x:c>
      <x:c r="P153" s="113" t="n">
        <x:f>IF(B153="","",WEEKDAY(B153,2))</x:f>
        <x:v>6</x:v>
      </x:c>
      <x:c r="Q153" s="113" t="n">
        <x:f>IF(B153="","",MONTH(B153))</x:f>
        <x:v>9</x:v>
      </x:c>
      <x:c r="R153" s="113" t="n">
        <x:f>IF(B153="","",YEAR(B153))</x:f>
        <x:v>2026</x:v>
      </x:c>
    </x:row>
    <x:row r="154" ht="20" customHeight="1">
      <x:c r="A154" s="247" t="str">
        <x:v>K1-26-0280</x:v>
      </x:c>
      <x:c r="B154" s="248" t="n">
        <x:v>46233</x:v>
      </x:c>
      <x:c r="C154" s="247" t="n">
        <x:v>14</x:v>
      </x:c>
      <x:c r="D154" s="248" t="n">
        <x:v>46233</x:v>
      </x:c>
      <x:c r="E154" s="248" t="n">
        <x:v>46233</x:v>
      </x:c>
      <x:c r="F154" s="247" t="str">
        <x:v>A</x:v>
      </x:c>
      <x:c r="G154" s="247" t="str">
        <x:v>P-01</x:v>
      </x:c>
      <x:c r="H154" s="247" t="n">
        <x:v>6</x:v>
      </x:c>
      <x:c r="I154" s="247" t="n">
        <x:v>6</x:v>
      </x:c>
      <x:c r="J154" s="249" t="n">
        <x:v>261.82</x:v>
      </x:c>
      <x:c r="K154" s="247" t="str"/>
      <x:c r="L154" s="247" t="str"/>
      <x:c r="M154" s="113" t="n">
        <x:f>IF(A154="","",IF(OR(D154="",E154=""),"",IF(E154&lt;=D154,1,0)))</x:f>
        <x:v>1</x:v>
      </x:c>
      <x:c r="N154" s="120" t="n">
        <x:f>IF(A154="","",IF(OR(H154="",I154=""),"",IFERROR(I154/H154,0)))</x:f>
        <x:v>1</x:v>
      </x:c>
      <x:c r="O154" s="113" t="n">
        <x:f>IF(A154="","",IF(OR(D154="",E154=""),"",MAX(0,E154-D154)))</x:f>
        <x:v>0</x:v>
      </x:c>
      <x:c r="P154" s="113" t="n">
        <x:f>IF(B154="","",WEEKDAY(B154,2))</x:f>
        <x:v>4</x:v>
      </x:c>
      <x:c r="Q154" s="113" t="n">
        <x:f>IF(B154="","",MONTH(B154))</x:f>
        <x:v>7</x:v>
      </x:c>
      <x:c r="R154" s="113" t="n">
        <x:f>IF(B154="","",YEAR(B154))</x:f>
        <x:v>2026</x:v>
      </x:c>
    </x:row>
    <x:row r="155" ht="20" customHeight="1">
      <x:c r="A155" s="247" t="str">
        <x:v>K1-26-0263</x:v>
      </x:c>
      <x:c r="B155" s="248" t="n">
        <x:v>46216</x:v>
      </x:c>
      <x:c r="C155" s="247" t="n">
        <x:v>8</x:v>
      </x:c>
      <x:c r="D155" s="248" t="n">
        <x:v>46218</x:v>
      </x:c>
      <x:c r="E155" s="248" t="n">
        <x:v>46218</x:v>
      </x:c>
      <x:c r="F155" s="247" t="str">
        <x:v>D</x:v>
      </x:c>
      <x:c r="G155" s="247" t="str">
        <x:v>P-05</x:v>
      </x:c>
      <x:c r="H155" s="247" t="n">
        <x:v>16</x:v>
      </x:c>
      <x:c r="I155" s="247" t="n">
        <x:v>14</x:v>
      </x:c>
      <x:c r="J155" s="249" t="n">
        <x:v>395.56</x:v>
      </x:c>
      <x:c r="K155" s="247" t="str"/>
      <x:c r="L155" s="247" t="str"/>
      <x:c r="M155" s="113" t="n">
        <x:f>IF(A155="","",IF(OR(D155="",E155=""),"",IF(E155&lt;=D155,1,0)))</x:f>
        <x:v>1</x:v>
      </x:c>
      <x:c r="N155" s="120" t="n">
        <x:f>IF(A155="","",IF(OR(H155="",I155=""),"",IFERROR(I155/H155,0)))</x:f>
        <x:v>0.875</x:v>
      </x:c>
      <x:c r="O155" s="113" t="n">
        <x:f>IF(A155="","",IF(OR(D155="",E155=""),"",MAX(0,E155-D155)))</x:f>
        <x:v>0</x:v>
      </x:c>
      <x:c r="P155" s="113" t="n">
        <x:f>IF(B155="","",WEEKDAY(B155,2))</x:f>
        <x:v>1</x:v>
      </x:c>
      <x:c r="Q155" s="113" t="n">
        <x:f>IF(B155="","",MONTH(B155))</x:f>
        <x:v>7</x:v>
      </x:c>
      <x:c r="R155" s="113" t="n">
        <x:f>IF(B155="","",YEAR(B155))</x:f>
        <x:v>2026</x:v>
      </x:c>
    </x:row>
    <x:row r="156" ht="20" customHeight="1">
      <x:c r="A156" s="247" t="str">
        <x:v>K1-26-0311</x:v>
      </x:c>
      <x:c r="B156" s="248" t="n">
        <x:v>46259</x:v>
      </x:c>
      <x:c r="C156" s="247" t="n">
        <x:v>10</x:v>
      </x:c>
      <x:c r="D156" s="248" t="n">
        <x:v>46261</x:v>
      </x:c>
      <x:c r="E156" s="248" t="n">
        <x:v>46261</x:v>
      </x:c>
      <x:c r="F156" s="247" t="str">
        <x:v>D</x:v>
      </x:c>
      <x:c r="G156" s="247" t="str">
        <x:v>P-02</x:v>
      </x:c>
      <x:c r="H156" s="247" t="n">
        <x:v>16</x:v>
      </x:c>
      <x:c r="I156" s="247" t="n">
        <x:v>16</x:v>
      </x:c>
      <x:c r="J156" s="249" t="n">
        <x:v>311.31</x:v>
      </x:c>
      <x:c r="K156" s="247" t="str"/>
      <x:c r="L156" s="247" t="str"/>
      <x:c r="M156" s="113" t="n">
        <x:f>IF(A156="","",IF(OR(D156="",E156=""),"",IF(E156&lt;=D156,1,0)))</x:f>
        <x:v>1</x:v>
      </x:c>
      <x:c r="N156" s="120" t="n">
        <x:f>IF(A156="","",IF(OR(H156="",I156=""),"",IFERROR(I156/H156,0)))</x:f>
        <x:v>1</x:v>
      </x:c>
      <x:c r="O156" s="113" t="n">
        <x:f>IF(A156="","",IF(OR(D156="",E156=""),"",MAX(0,E156-D156)))</x:f>
        <x:v>0</x:v>
      </x:c>
      <x:c r="P156" s="113" t="n">
        <x:f>IF(B156="","",WEEKDAY(B156,2))</x:f>
        <x:v>2</x:v>
      </x:c>
      <x:c r="Q156" s="113" t="n">
        <x:f>IF(B156="","",MONTH(B156))</x:f>
        <x:v>8</x:v>
      </x:c>
      <x:c r="R156" s="113" t="n">
        <x:f>IF(B156="","",YEAR(B156))</x:f>
        <x:v>2026</x:v>
      </x:c>
    </x:row>
    <x:row r="157" ht="20" customHeight="1">
      <x:c r="A157" s="247" t="str">
        <x:v>K1-26-0170</x:v>
      </x:c>
      <x:c r="B157" s="248" t="n">
        <x:v>46156</x:v>
      </x:c>
      <x:c r="C157" s="247" t="n">
        <x:v>12</x:v>
      </x:c>
      <x:c r="D157" s="248" t="n">
        <x:v>46157</x:v>
      </x:c>
      <x:c r="E157" s="248" t="n">
        <x:v>46157</x:v>
      </x:c>
      <x:c r="F157" s="247" t="str">
        <x:v>A</x:v>
      </x:c>
      <x:c r="G157" s="247" t="str">
        <x:v>P-02</x:v>
      </x:c>
      <x:c r="H157" s="247" t="n">
        <x:v>22</x:v>
      </x:c>
      <x:c r="I157" s="247" t="n">
        <x:v>22</x:v>
      </x:c>
      <x:c r="J157" s="249" t="n">
        <x:v>435.68</x:v>
      </x:c>
      <x:c r="K157" s="247" t="str"/>
      <x:c r="L157" s="247" t="str"/>
      <x:c r="M157" s="113" t="n">
        <x:f>IF(A157="","",IF(OR(D157="",E157=""),"",IF(E157&lt;=D157,1,0)))</x:f>
        <x:v>1</x:v>
      </x:c>
      <x:c r="N157" s="120" t="n">
        <x:f>IF(A157="","",IF(OR(H157="",I157=""),"",IFERROR(I157/H157,0)))</x:f>
        <x:v>1</x:v>
      </x:c>
      <x:c r="O157" s="113" t="n">
        <x:f>IF(A157="","",IF(OR(D157="",E157=""),"",MAX(0,E157-D157)))</x:f>
        <x:v>0</x:v>
      </x:c>
      <x:c r="P157" s="113" t="n">
        <x:f>IF(B157="","",WEEKDAY(B157,2))</x:f>
        <x:v>4</x:v>
      </x:c>
      <x:c r="Q157" s="113" t="n">
        <x:f>IF(B157="","",MONTH(B157))</x:f>
        <x:v>5</x:v>
      </x:c>
      <x:c r="R157" s="113" t="n">
        <x:f>IF(B157="","",YEAR(B157))</x:f>
        <x:v>2026</x:v>
      </x:c>
    </x:row>
    <x:row r="158" ht="20" customHeight="1">
      <x:c r="A158" s="247" t="str">
        <x:v>K1-26-0287</x:v>
      </x:c>
      <x:c r="B158" s="248" t="n">
        <x:v>46205</x:v>
      </x:c>
      <x:c r="C158" s="247" t="n">
        <x:v>14</x:v>
      </x:c>
      <x:c r="D158" s="248" t="n">
        <x:v>46207</x:v>
      </x:c>
      <x:c r="E158" s="248" t="n">
        <x:v>46207</x:v>
      </x:c>
      <x:c r="F158" s="247" t="str">
        <x:v>B</x:v>
      </x:c>
      <x:c r="G158" s="247" t="str">
        <x:v>P-03</x:v>
      </x:c>
      <x:c r="H158" s="247" t="n">
        <x:v>3</x:v>
      </x:c>
      <x:c r="I158" s="247" t="n">
        <x:v>3</x:v>
      </x:c>
      <x:c r="J158" s="249" t="n">
        <x:v>127.37</x:v>
      </x:c>
      <x:c r="K158" s="247" t="str"/>
      <x:c r="L158" s="247" t="str"/>
      <x:c r="M158" s="113" t="n">
        <x:f>IF(A158="","",IF(OR(D158="",E158=""),"",IF(E158&lt;=D158,1,0)))</x:f>
        <x:v>1</x:v>
      </x:c>
      <x:c r="N158" s="120" t="n">
        <x:f>IF(A158="","",IF(OR(H158="",I158=""),"",IFERROR(I158/H158,0)))</x:f>
        <x:v>1</x:v>
      </x:c>
      <x:c r="O158" s="113" t="n">
        <x:f>IF(A158="","",IF(OR(D158="",E158=""),"",MAX(0,E158-D158)))</x:f>
        <x:v>0</x:v>
      </x:c>
      <x:c r="P158" s="113" t="n">
        <x:f>IF(B158="","",WEEKDAY(B158,2))</x:f>
        <x:v>4</x:v>
      </x:c>
      <x:c r="Q158" s="113" t="n">
        <x:f>IF(B158="","",MONTH(B158))</x:f>
        <x:v>7</x:v>
      </x:c>
      <x:c r="R158" s="113" t="n">
        <x:f>IF(B158="","",YEAR(B158))</x:f>
        <x:v>2026</x:v>
      </x:c>
    </x:row>
    <x:row r="159" ht="20" customHeight="1">
      <x:c r="A159" s="247" t="str">
        <x:v>K1-26-0081</x:v>
      </x:c>
      <x:c r="B159" s="248" t="n">
        <x:v>46094</x:v>
      </x:c>
      <x:c r="C159" s="247" t="n">
        <x:v>14</x:v>
      </x:c>
      <x:c r="D159" s="248" t="n">
        <x:v>46095</x:v>
      </x:c>
      <x:c r="E159" s="248" t="n">
        <x:v>46095</x:v>
      </x:c>
      <x:c r="F159" s="247" t="str">
        <x:v>A</x:v>
      </x:c>
      <x:c r="G159" s="247" t="str">
        <x:v>P-03</x:v>
      </x:c>
      <x:c r="H159" s="247" t="n">
        <x:v>13</x:v>
      </x:c>
      <x:c r="I159" s="247" t="n">
        <x:v>13</x:v>
      </x:c>
      <x:c r="J159" s="249" t="n">
        <x:v>268.56</x:v>
      </x:c>
      <x:c r="K159" s="247" t="str"/>
      <x:c r="L159" s="247" t="str"/>
      <x:c r="M159" s="113" t="n">
        <x:f>IF(A159="","",IF(OR(D159="",E159=""),"",IF(E159&lt;=D159,1,0)))</x:f>
        <x:v>1</x:v>
      </x:c>
      <x:c r="N159" s="120" t="n">
        <x:f>IF(A159="","",IF(OR(H159="",I159=""),"",IFERROR(I159/H159,0)))</x:f>
        <x:v>1</x:v>
      </x:c>
      <x:c r="O159" s="113" t="n">
        <x:f>IF(A159="","",IF(OR(D159="",E159=""),"",MAX(0,E159-D159)))</x:f>
        <x:v>0</x:v>
      </x:c>
      <x:c r="P159" s="113" t="n">
        <x:f>IF(B159="","",WEEKDAY(B159,2))</x:f>
        <x:v>5</x:v>
      </x:c>
      <x:c r="Q159" s="113" t="n">
        <x:f>IF(B159="","",MONTH(B159))</x:f>
        <x:v>3</x:v>
      </x:c>
      <x:c r="R159" s="113" t="n">
        <x:f>IF(B159="","",YEAR(B159))</x:f>
        <x:v>2026</x:v>
      </x:c>
    </x:row>
    <x:row r="160" ht="20" customHeight="1">
      <x:c r="A160" s="247" t="str">
        <x:v>K1-26-0397</x:v>
      </x:c>
      <x:c r="B160" s="248" t="n">
        <x:v>46297</x:v>
      </x:c>
      <x:c r="C160" s="247" t="n">
        <x:v>16</x:v>
      </x:c>
      <x:c r="D160" s="248" t="n">
        <x:v>46300</x:v>
      </x:c>
      <x:c r="E160" s="248" t="n">
        <x:v>46300</x:v>
      </x:c>
      <x:c r="F160" s="247" t="str">
        <x:v>D</x:v>
      </x:c>
      <x:c r="G160" s="247" t="str">
        <x:v>P-04</x:v>
      </x:c>
      <x:c r="H160" s="247" t="n">
        <x:v>8</x:v>
      </x:c>
      <x:c r="I160" s="247" t="n">
        <x:v>8</x:v>
      </x:c>
      <x:c r="J160" s="249" t="n">
        <x:v>381.56</x:v>
      </x:c>
      <x:c r="K160" s="247" t="str"/>
      <x:c r="L160" s="247" t="str"/>
      <x:c r="M160" s="113" t="n">
        <x:f>IF(A160="","",IF(OR(D160="",E160=""),"",IF(E160&lt;=D160,1,0)))</x:f>
        <x:v>1</x:v>
      </x:c>
      <x:c r="N160" s="120" t="n">
        <x:f>IF(A160="","",IF(OR(H160="",I160=""),"",IFERROR(I160/H160,0)))</x:f>
        <x:v>1</x:v>
      </x:c>
      <x:c r="O160" s="113" t="n">
        <x:f>IF(A160="","",IF(OR(D160="",E160=""),"",MAX(0,E160-D160)))</x:f>
        <x:v>0</x:v>
      </x:c>
      <x:c r="P160" s="113" t="n">
        <x:f>IF(B160="","",WEEKDAY(B160,2))</x:f>
        <x:v>5</x:v>
      </x:c>
      <x:c r="Q160" s="113" t="n">
        <x:f>IF(B160="","",MONTH(B160))</x:f>
        <x:v>10</x:v>
      </x:c>
      <x:c r="R160" s="113" t="n">
        <x:f>IF(B160="","",YEAR(B160))</x:f>
        <x:v>2026</x:v>
      </x:c>
    </x:row>
    <x:row r="161" ht="20" customHeight="1">
      <x:c r="A161" s="247" t="str">
        <x:v>K1-26-0366</x:v>
      </x:c>
      <x:c r="B161" s="248" t="n">
        <x:v>46288</x:v>
      </x:c>
      <x:c r="C161" s="247" t="n">
        <x:v>16</x:v>
      </x:c>
      <x:c r="D161" s="248" t="n">
        <x:v>46289</x:v>
      </x:c>
      <x:c r="E161" s="248" t="n">
        <x:v>46289</x:v>
      </x:c>
      <x:c r="F161" s="247" t="str">
        <x:v>B</x:v>
      </x:c>
      <x:c r="G161" s="247" t="str">
        <x:v>P-03</x:v>
      </x:c>
      <x:c r="H161" s="247" t="n">
        <x:v>5</x:v>
      </x:c>
      <x:c r="I161" s="247" t="n">
        <x:v>5</x:v>
      </x:c>
      <x:c r="J161" s="249" t="n">
        <x:v>169.55</x:v>
      </x:c>
      <x:c r="K161" s="247" t="str"/>
      <x:c r="L161" s="247" t="str"/>
      <x:c r="M161" s="113" t="n">
        <x:f>IF(A161="","",IF(OR(D161="",E161=""),"",IF(E161&lt;=D161,1,0)))</x:f>
        <x:v>1</x:v>
      </x:c>
      <x:c r="N161" s="120" t="n">
        <x:f>IF(A161="","",IF(OR(H161="",I161=""),"",IFERROR(I161/H161,0)))</x:f>
        <x:v>1</x:v>
      </x:c>
      <x:c r="O161" s="113" t="n">
        <x:f>IF(A161="","",IF(OR(D161="",E161=""),"",MAX(0,E161-D161)))</x:f>
        <x:v>0</x:v>
      </x:c>
      <x:c r="P161" s="113" t="n">
        <x:f>IF(B161="","",WEEKDAY(B161,2))</x:f>
        <x:v>3</x:v>
      </x:c>
      <x:c r="Q161" s="113" t="n">
        <x:f>IF(B161="","",MONTH(B161))</x:f>
        <x:v>9</x:v>
      </x:c>
      <x:c r="R161" s="113" t="n">
        <x:f>IF(B161="","",YEAR(B161))</x:f>
        <x:v>2026</x:v>
      </x:c>
    </x:row>
    <x:row r="162" ht="20" customHeight="1">
      <x:c r="A162" s="247" t="str">
        <x:v>K1-26-0271</x:v>
      </x:c>
      <x:c r="B162" s="248" t="n">
        <x:v>46218</x:v>
      </x:c>
      <x:c r="C162" s="247" t="n">
        <x:v>16</x:v>
      </x:c>
      <x:c r="D162" s="248" t="n">
        <x:v>46218</x:v>
      </x:c>
      <x:c r="E162" s="248" t="n">
        <x:v>46218</x:v>
      </x:c>
      <x:c r="F162" s="247" t="str">
        <x:v>D</x:v>
      </x:c>
      <x:c r="G162" s="247" t="str">
        <x:v>P-04</x:v>
      </x:c>
      <x:c r="H162" s="247" t="n">
        <x:v>6</x:v>
      </x:c>
      <x:c r="I162" s="247" t="n">
        <x:v>6</x:v>
      </x:c>
      <x:c r="J162" s="249" t="n">
        <x:v>191.7</x:v>
      </x:c>
      <x:c r="K162" s="247" t="str"/>
      <x:c r="L162" s="247" t="str"/>
      <x:c r="M162" s="113" t="n">
        <x:f>IF(A162="","",IF(OR(D162="",E162=""),"",IF(E162&lt;=D162,1,0)))</x:f>
        <x:v>1</x:v>
      </x:c>
      <x:c r="N162" s="120" t="n">
        <x:f>IF(A162="","",IF(OR(H162="",I162=""),"",IFERROR(I162/H162,0)))</x:f>
        <x:v>1</x:v>
      </x:c>
      <x:c r="O162" s="113" t="n">
        <x:f>IF(A162="","",IF(OR(D162="",E162=""),"",MAX(0,E162-D162)))</x:f>
        <x:v>0</x:v>
      </x:c>
      <x:c r="P162" s="113" t="n">
        <x:f>IF(B162="","",WEEKDAY(B162,2))</x:f>
        <x:v>3</x:v>
      </x:c>
      <x:c r="Q162" s="113" t="n">
        <x:f>IF(B162="","",MONTH(B162))</x:f>
        <x:v>7</x:v>
      </x:c>
      <x:c r="R162" s="113" t="n">
        <x:f>IF(B162="","",YEAR(B162))</x:f>
        <x:v>2026</x:v>
      </x:c>
    </x:row>
    <x:row r="163" ht="20" customHeight="1">
      <x:c r="A163" s="247" t="str">
        <x:v>K1-26-0145</x:v>
      </x:c>
      <x:c r="B163" s="248" t="n">
        <x:v>46131</x:v>
      </x:c>
      <x:c r="C163" s="247" t="n">
        <x:v>10</x:v>
      </x:c>
      <x:c r="D163" s="248" t="n">
        <x:v>46133</x:v>
      </x:c>
      <x:c r="E163" s="248" t="n">
        <x:v>46133</x:v>
      </x:c>
      <x:c r="F163" s="247" t="str">
        <x:v>C</x:v>
      </x:c>
      <x:c r="G163" s="247" t="str">
        <x:v>P-03</x:v>
      </x:c>
      <x:c r="H163" s="247" t="n">
        <x:v>10</x:v>
      </x:c>
      <x:c r="I163" s="247" t="n">
        <x:v>10</x:v>
      </x:c>
      <x:c r="J163" s="249" t="n">
        <x:v>406.18</x:v>
      </x:c>
      <x:c r="K163" s="247" t="str"/>
      <x:c r="L163" s="247" t="str"/>
      <x:c r="M163" s="113" t="n">
        <x:f>IF(A163="","",IF(OR(D163="",E163=""),"",IF(E163&lt;=D163,1,0)))</x:f>
        <x:v>1</x:v>
      </x:c>
      <x:c r="N163" s="120" t="n">
        <x:f>IF(A163="","",IF(OR(H163="",I163=""),"",IFERROR(I163/H163,0)))</x:f>
        <x:v>1</x:v>
      </x:c>
      <x:c r="O163" s="113" t="n">
        <x:f>IF(A163="","",IF(OR(D163="",E163=""),"",MAX(0,E163-D163)))</x:f>
        <x:v>0</x:v>
      </x:c>
      <x:c r="P163" s="113" t="n">
        <x:f>IF(B163="","",WEEKDAY(B163,2))</x:f>
        <x:v>7</x:v>
      </x:c>
      <x:c r="Q163" s="113" t="n">
        <x:f>IF(B163="","",MONTH(B163))</x:f>
        <x:v>4</x:v>
      </x:c>
      <x:c r="R163" s="113" t="n">
        <x:f>IF(B163="","",YEAR(B163))</x:f>
        <x:v>2026</x:v>
      </x:c>
    </x:row>
    <x:row r="164" ht="20" customHeight="1">
      <x:c r="A164" s="247" t="str">
        <x:v>K1-26-0205</x:v>
      </x:c>
      <x:c r="B164" s="248" t="n">
        <x:v>46189</x:v>
      </x:c>
      <x:c r="C164" s="247" t="n">
        <x:v>10</x:v>
      </x:c>
      <x:c r="D164" s="248" t="n">
        <x:v>46189</x:v>
      </x:c>
      <x:c r="E164" s="248" t="n">
        <x:v>46189</x:v>
      </x:c>
      <x:c r="F164" s="247" t="str">
        <x:v>C</x:v>
      </x:c>
      <x:c r="G164" s="247" t="str">
        <x:v>P-02</x:v>
      </x:c>
      <x:c r="H164" s="247" t="n">
        <x:v>4</x:v>
      </x:c>
      <x:c r="I164" s="247" t="n">
        <x:v>3</x:v>
      </x:c>
      <x:c r="J164" s="249" t="n">
        <x:v>145.65</x:v>
      </x:c>
      <x:c r="K164" s="247" t="str"/>
      <x:c r="L164" s="247" t="str"/>
      <x:c r="M164" s="113" t="n">
        <x:f>IF(A164="","",IF(OR(D164="",E164=""),"",IF(E164&lt;=D164,1,0)))</x:f>
        <x:v>1</x:v>
      </x:c>
      <x:c r="N164" s="120" t="n">
        <x:f>IF(A164="","",IF(OR(H164="",I164=""),"",IFERROR(I164/H164,0)))</x:f>
        <x:v>0.75</x:v>
      </x:c>
      <x:c r="O164" s="113" t="n">
        <x:f>IF(A164="","",IF(OR(D164="",E164=""),"",MAX(0,E164-D164)))</x:f>
        <x:v>0</x:v>
      </x:c>
      <x:c r="P164" s="113" t="n">
        <x:f>IF(B164="","",WEEKDAY(B164,2))</x:f>
        <x:v>2</x:v>
      </x:c>
      <x:c r="Q164" s="113" t="n">
        <x:f>IF(B164="","",MONTH(B164))</x:f>
        <x:v>6</x:v>
      </x:c>
      <x:c r="R164" s="113" t="n">
        <x:f>IF(B164="","",YEAR(B164))</x:f>
        <x:v>2026</x:v>
      </x:c>
    </x:row>
    <x:row r="165" ht="20" customHeight="1">
      <x:c r="A165" s="247" t="str">
        <x:v>K1-26-0009</x:v>
      </x:c>
      <x:c r="B165" s="248" t="n">
        <x:v>46025</x:v>
      </x:c>
      <x:c r="C165" s="247" t="n">
        <x:v>10</x:v>
      </x:c>
      <x:c r="D165" s="248" t="n">
        <x:v>46026</x:v>
      </x:c>
      <x:c r="E165" s="248" t="n">
        <x:v>46026</x:v>
      </x:c>
      <x:c r="F165" s="247" t="str">
        <x:v>B</x:v>
      </x:c>
      <x:c r="G165" s="247" t="str">
        <x:v>P-04</x:v>
      </x:c>
      <x:c r="H165" s="247" t="n">
        <x:v>23</x:v>
      </x:c>
      <x:c r="I165" s="247" t="n">
        <x:v>23</x:v>
      </x:c>
      <x:c r="J165" s="249" t="n">
        <x:v>1074.81</x:v>
      </x:c>
      <x:c r="K165" s="247" t="str"/>
      <x:c r="L165" s="247" t="str"/>
      <x:c r="M165" s="113" t="n">
        <x:f>IF(A165="","",IF(OR(D165="",E165=""),"",IF(E165&lt;=D165,1,0)))</x:f>
        <x:v>1</x:v>
      </x:c>
      <x:c r="N165" s="120" t="n">
        <x:f>IF(A165="","",IF(OR(H165="",I165=""),"",IFERROR(I165/H165,0)))</x:f>
        <x:v>1</x:v>
      </x:c>
      <x:c r="O165" s="113" t="n">
        <x:f>IF(A165="","",IF(OR(D165="",E165=""),"",MAX(0,E165-D165)))</x:f>
        <x:v>0</x:v>
      </x:c>
      <x:c r="P165" s="113" t="n">
        <x:f>IF(B165="","",WEEKDAY(B165,2))</x:f>
        <x:v>6</x:v>
      </x:c>
      <x:c r="Q165" s="113" t="n">
        <x:f>IF(B165="","",MONTH(B165))</x:f>
        <x:v>1</x:v>
      </x:c>
      <x:c r="R165" s="113" t="n">
        <x:f>IF(B165="","",YEAR(B165))</x:f>
        <x:v>2026</x:v>
      </x:c>
    </x:row>
    <x:row r="166" ht="20" customHeight="1">
      <x:c r="A166" s="247" t="str">
        <x:v>K1-26-0388</x:v>
      </x:c>
      <x:c r="B166" s="248" t="n">
        <x:v>46298</x:v>
      </x:c>
      <x:c r="C166" s="247" t="n">
        <x:v>8</x:v>
      </x:c>
      <x:c r="D166" s="248" t="n">
        <x:v>46300</x:v>
      </x:c>
      <x:c r="E166" s="248" t="n">
        <x:v>46300</x:v>
      </x:c>
      <x:c r="F166" s="247" t="str">
        <x:v>B</x:v>
      </x:c>
      <x:c r="G166" s="247" t="str">
        <x:v>P-01</x:v>
      </x:c>
      <x:c r="H166" s="247" t="n">
        <x:v>19</x:v>
      </x:c>
      <x:c r="I166" s="247" t="n">
        <x:v>17</x:v>
      </x:c>
      <x:c r="J166" s="249" t="n">
        <x:v>712.33</x:v>
      </x:c>
      <x:c r="K166" s="247" t="str"/>
      <x:c r="L166" s="247" t="str"/>
      <x:c r="M166" s="113" t="n">
        <x:f>IF(A166="","",IF(OR(D166="",E166=""),"",IF(E166&lt;=D166,1,0)))</x:f>
        <x:v>1</x:v>
      </x:c>
      <x:c r="N166" s="120" t="n">
        <x:f>IF(A166="","",IF(OR(H166="",I166=""),"",IFERROR(I166/H166,0)))</x:f>
        <x:v>0.8947368421052632</x:v>
      </x:c>
      <x:c r="O166" s="113" t="n">
        <x:f>IF(A166="","",IF(OR(D166="",E166=""),"",MAX(0,E166-D166)))</x:f>
        <x:v>0</x:v>
      </x:c>
      <x:c r="P166" s="113" t="n">
        <x:f>IF(B166="","",WEEKDAY(B166,2))</x:f>
        <x:v>6</x:v>
      </x:c>
      <x:c r="Q166" s="113" t="n">
        <x:f>IF(B166="","",MONTH(B166))</x:f>
        <x:v>10</x:v>
      </x:c>
      <x:c r="R166" s="113" t="n">
        <x:f>IF(B166="","",YEAR(B166))</x:f>
        <x:v>2026</x:v>
      </x:c>
    </x:row>
    <x:row r="167" ht="20" customHeight="1">
      <x:c r="A167" s="247" t="str">
        <x:v>K1-26-0152</x:v>
      </x:c>
      <x:c r="B167" s="248" t="n">
        <x:v>46156</x:v>
      </x:c>
      <x:c r="C167" s="247" t="n">
        <x:v>14</x:v>
      </x:c>
      <x:c r="D167" s="248" t="n">
        <x:v>46158</x:v>
      </x:c>
      <x:c r="E167" s="248" t="n">
        <x:v>46158</x:v>
      </x:c>
      <x:c r="F167" s="247" t="str">
        <x:v>C</x:v>
      </x:c>
      <x:c r="G167" s="247" t="str">
        <x:v>P-06</x:v>
      </x:c>
      <x:c r="H167" s="247" t="n">
        <x:v>23</x:v>
      </x:c>
      <x:c r="I167" s="247" t="n">
        <x:v>23</x:v>
      </x:c>
      <x:c r="J167" s="249" t="n">
        <x:v>919.07</x:v>
      </x:c>
      <x:c r="K167" s="247" t="str"/>
      <x:c r="L167" s="247" t="str"/>
      <x:c r="M167" s="113" t="n">
        <x:f>IF(A167="","",IF(OR(D167="",E167=""),"",IF(E167&lt;=D167,1,0)))</x:f>
        <x:v>1</x:v>
      </x:c>
      <x:c r="N167" s="120" t="n">
        <x:f>IF(A167="","",IF(OR(H167="",I167=""),"",IFERROR(I167/H167,0)))</x:f>
        <x:v>1</x:v>
      </x:c>
      <x:c r="O167" s="113" t="n">
        <x:f>IF(A167="","",IF(OR(D167="",E167=""),"",MAX(0,E167-D167)))</x:f>
        <x:v>0</x:v>
      </x:c>
      <x:c r="P167" s="113" t="n">
        <x:f>IF(B167="","",WEEKDAY(B167,2))</x:f>
        <x:v>4</x:v>
      </x:c>
      <x:c r="Q167" s="113" t="n">
        <x:f>IF(B167="","",MONTH(B167))</x:f>
        <x:v>5</x:v>
      </x:c>
      <x:c r="R167" s="113" t="n">
        <x:f>IF(B167="","",YEAR(B167))</x:f>
        <x:v>2026</x:v>
      </x:c>
    </x:row>
    <x:row r="168" ht="20" customHeight="1">
      <x:c r="A168" s="247" t="str">
        <x:v>K1-26-0135</x:v>
      </x:c>
      <x:c r="B168" s="248" t="n">
        <x:v>46121</x:v>
      </x:c>
      <x:c r="C168" s="247" t="n">
        <x:v>8</x:v>
      </x:c>
      <x:c r="D168" s="248" t="n">
        <x:v>46124</x:v>
      </x:c>
      <x:c r="E168" s="248" t="n">
        <x:v>46124</x:v>
      </x:c>
      <x:c r="F168" s="247" t="str">
        <x:v>B</x:v>
      </x:c>
      <x:c r="G168" s="247" t="str">
        <x:v>P-06</x:v>
      </x:c>
      <x:c r="H168" s="247" t="n">
        <x:v>6</x:v>
      </x:c>
      <x:c r="I168" s="247" t="n">
        <x:v>5</x:v>
      </x:c>
      <x:c r="J168" s="249" t="n">
        <x:v>111.93</x:v>
      </x:c>
      <x:c r="K168" s="247" t="str"/>
      <x:c r="L168" s="247" t="str"/>
      <x:c r="M168" s="113" t="n">
        <x:f>IF(A168="","",IF(OR(D168="",E168=""),"",IF(E168&lt;=D168,1,0)))</x:f>
        <x:v>1</x:v>
      </x:c>
      <x:c r="N168" s="120" t="n">
        <x:f>IF(A168="","",IF(OR(H168="",I168=""),"",IFERROR(I168/H168,0)))</x:f>
        <x:v>0.8333333333333334</x:v>
      </x:c>
      <x:c r="O168" s="113" t="n">
        <x:f>IF(A168="","",IF(OR(D168="",E168=""),"",MAX(0,E168-D168)))</x:f>
        <x:v>0</x:v>
      </x:c>
      <x:c r="P168" s="113" t="n">
        <x:f>IF(B168="","",WEEKDAY(B168,2))</x:f>
        <x:v>4</x:v>
      </x:c>
      <x:c r="Q168" s="113" t="n">
        <x:f>IF(B168="","",MONTH(B168))</x:f>
        <x:v>4</x:v>
      </x:c>
      <x:c r="R168" s="113" t="n">
        <x:f>IF(B168="","",YEAR(B168))</x:f>
        <x:v>2026</x:v>
      </x:c>
    </x:row>
    <x:row r="169" ht="20" customHeight="1">
      <x:c r="A169" s="247" t="str">
        <x:v>K1-26-0342</x:v>
      </x:c>
      <x:c r="B169" s="248" t="n">
        <x:v>46271</x:v>
      </x:c>
      <x:c r="C169" s="247" t="n">
        <x:v>10</x:v>
      </x:c>
      <x:c r="D169" s="248" t="n">
        <x:v>46272</x:v>
      </x:c>
      <x:c r="E169" s="248" t="n">
        <x:v>46272</x:v>
      </x:c>
      <x:c r="F169" s="247" t="str">
        <x:v>C</x:v>
      </x:c>
      <x:c r="G169" s="247" t="str">
        <x:v>P-04</x:v>
      </x:c>
      <x:c r="H169" s="247" t="n">
        <x:v>4</x:v>
      </x:c>
      <x:c r="I169" s="247" t="n">
        <x:v>4</x:v>
      </x:c>
      <x:c r="J169" s="249" t="n">
        <x:v>79.9</x:v>
      </x:c>
      <x:c r="K169" s="247" t="str"/>
      <x:c r="L169" s="247" t="str"/>
      <x:c r="M169" s="113" t="n">
        <x:f>IF(A169="","",IF(OR(D169="",E169=""),"",IF(E169&lt;=D169,1,0)))</x:f>
        <x:v>1</x:v>
      </x:c>
      <x:c r="N169" s="120" t="n">
        <x:f>IF(A169="","",IF(OR(H169="",I169=""),"",IFERROR(I169/H169,0)))</x:f>
        <x:v>1</x:v>
      </x:c>
      <x:c r="O169" s="113" t="n">
        <x:f>IF(A169="","",IF(OR(D169="",E169=""),"",MAX(0,E169-D169)))</x:f>
        <x:v>0</x:v>
      </x:c>
      <x:c r="P169" s="113" t="n">
        <x:f>IF(B169="","",WEEKDAY(B169,2))</x:f>
        <x:v>7</x:v>
      </x:c>
      <x:c r="Q169" s="113" t="n">
        <x:f>IF(B169="","",MONTH(B169))</x:f>
        <x:v>9</x:v>
      </x:c>
      <x:c r="R169" s="113" t="n">
        <x:f>IF(B169="","",YEAR(B169))</x:f>
        <x:v>2026</x:v>
      </x:c>
    </x:row>
    <x:row r="170" ht="20" customHeight="1">
      <x:c r="A170" s="247" t="str">
        <x:v>K1-26-0321</x:v>
      </x:c>
      <x:c r="B170" s="248" t="n">
        <x:v>46247</x:v>
      </x:c>
      <x:c r="C170" s="247" t="n">
        <x:v>10</x:v>
      </x:c>
      <x:c r="D170" s="248" t="n">
        <x:v>46249</x:v>
      </x:c>
      <x:c r="E170" s="248" t="n">
        <x:v>46249</x:v>
      </x:c>
      <x:c r="F170" s="247" t="str">
        <x:v>A</x:v>
      </x:c>
      <x:c r="G170" s="247" t="str">
        <x:v>P-05</x:v>
      </x:c>
      <x:c r="H170" s="247" t="n">
        <x:v>13</x:v>
      </x:c>
      <x:c r="I170" s="247" t="n">
        <x:v>12</x:v>
      </x:c>
      <x:c r="J170" s="249" t="n">
        <x:v>386.71</x:v>
      </x:c>
      <x:c r="K170" s="247" t="str"/>
      <x:c r="L170" s="247" t="str"/>
      <x:c r="M170" s="113" t="n">
        <x:f>IF(A170="","",IF(OR(D170="",E170=""),"",IF(E170&lt;=D170,1,0)))</x:f>
        <x:v>1</x:v>
      </x:c>
      <x:c r="N170" s="120" t="n">
        <x:f>IF(A170="","",IF(OR(H170="",I170=""),"",IFERROR(I170/H170,0)))</x:f>
        <x:v>0.9230769230769231</x:v>
      </x:c>
      <x:c r="O170" s="113" t="n">
        <x:f>IF(A170="","",IF(OR(D170="",E170=""),"",MAX(0,E170-D170)))</x:f>
        <x:v>0</x:v>
      </x:c>
      <x:c r="P170" s="113" t="n">
        <x:f>IF(B170="","",WEEKDAY(B170,2))</x:f>
        <x:v>4</x:v>
      </x:c>
      <x:c r="Q170" s="113" t="n">
        <x:f>IF(B170="","",MONTH(B170))</x:f>
        <x:v>8</x:v>
      </x:c>
      <x:c r="R170" s="113" t="n">
        <x:f>IF(B170="","",YEAR(B170))</x:f>
        <x:v>2026</x:v>
      </x:c>
    </x:row>
    <x:row r="171" ht="20" customHeight="1">
      <x:c r="A171" s="247" t="str">
        <x:v>K1-26-0157</x:v>
      </x:c>
      <x:c r="B171" s="248" t="n">
        <x:v>46166</x:v>
      </x:c>
      <x:c r="C171" s="247" t="n">
        <x:v>8</x:v>
      </x:c>
      <x:c r="D171" s="248" t="n">
        <x:v>46168</x:v>
      </x:c>
      <x:c r="E171" s="248" t="n">
        <x:v>46168</x:v>
      </x:c>
      <x:c r="F171" s="247" t="str">
        <x:v>B</x:v>
      </x:c>
      <x:c r="G171" s="247" t="str">
        <x:v>P-02</x:v>
      </x:c>
      <x:c r="H171" s="247" t="n">
        <x:v>18</x:v>
      </x:c>
      <x:c r="I171" s="247" t="n">
        <x:v>18</x:v>
      </x:c>
      <x:c r="J171" s="249" t="n">
        <x:v>530.34</x:v>
      </x:c>
      <x:c r="K171" s="247" t="str"/>
      <x:c r="L171" s="247" t="str"/>
      <x:c r="M171" s="113" t="n">
        <x:f>IF(A171="","",IF(OR(D171="",E171=""),"",IF(E171&lt;=D171,1,0)))</x:f>
        <x:v>1</x:v>
      </x:c>
      <x:c r="N171" s="120" t="n">
        <x:f>IF(A171="","",IF(OR(H171="",I171=""),"",IFERROR(I171/H171,0)))</x:f>
        <x:v>1</x:v>
      </x:c>
      <x:c r="O171" s="113" t="n">
        <x:f>IF(A171="","",IF(OR(D171="",E171=""),"",MAX(0,E171-D171)))</x:f>
        <x:v>0</x:v>
      </x:c>
      <x:c r="P171" s="113" t="n">
        <x:f>IF(B171="","",WEEKDAY(B171,2))</x:f>
        <x:v>7</x:v>
      </x:c>
      <x:c r="Q171" s="113" t="n">
        <x:f>IF(B171="","",MONTH(B171))</x:f>
        <x:v>5</x:v>
      </x:c>
      <x:c r="R171" s="113" t="n">
        <x:f>IF(B171="","",YEAR(B171))</x:f>
        <x:v>2026</x:v>
      </x:c>
    </x:row>
    <x:row r="172" ht="20" customHeight="1">
      <x:c r="A172" s="247" t="str">
        <x:v>K1-26-0307</x:v>
      </x:c>
      <x:c r="B172" s="248" t="n">
        <x:v>46251</x:v>
      </x:c>
      <x:c r="C172" s="247" t="n">
        <x:v>12</x:v>
      </x:c>
      <x:c r="D172" s="248" t="n">
        <x:v>46253</x:v>
      </x:c>
      <x:c r="E172" s="248" t="n">
        <x:v>46253</x:v>
      </x:c>
      <x:c r="F172" s="247" t="str">
        <x:v>D</x:v>
      </x:c>
      <x:c r="G172" s="247" t="str">
        <x:v>P-02</x:v>
      </x:c>
      <x:c r="H172" s="247" t="n">
        <x:v>2</x:v>
      </x:c>
      <x:c r="I172" s="247" t="n">
        <x:v>2</x:v>
      </x:c>
      <x:c r="J172" s="249" t="n">
        <x:v>56.51</x:v>
      </x:c>
      <x:c r="K172" s="247" t="str"/>
      <x:c r="L172" s="247" t="str"/>
      <x:c r="M172" s="113" t="n">
        <x:f>IF(A172="","",IF(OR(D172="",E172=""),"",IF(E172&lt;=D172,1,0)))</x:f>
        <x:v>1</x:v>
      </x:c>
      <x:c r="N172" s="120" t="n">
        <x:f>IF(A172="","",IF(OR(H172="",I172=""),"",IFERROR(I172/H172,0)))</x:f>
        <x:v>1</x:v>
      </x:c>
      <x:c r="O172" s="113" t="n">
        <x:f>IF(A172="","",IF(OR(D172="",E172=""),"",MAX(0,E172-D172)))</x:f>
        <x:v>0</x:v>
      </x:c>
      <x:c r="P172" s="113" t="n">
        <x:f>IF(B172="","",WEEKDAY(B172,2))</x:f>
        <x:v>1</x:v>
      </x:c>
      <x:c r="Q172" s="113" t="n">
        <x:f>IF(B172="","",MONTH(B172))</x:f>
        <x:v>8</x:v>
      </x:c>
      <x:c r="R172" s="113" t="n">
        <x:f>IF(B172="","",YEAR(B172))</x:f>
        <x:v>2026</x:v>
      </x:c>
    </x:row>
    <x:row r="173" ht="20" customHeight="1">
      <x:c r="A173" s="247" t="str">
        <x:v>K1-26-0373</x:v>
      </x:c>
      <x:c r="B173" s="248" t="n">
        <x:v>46276</x:v>
      </x:c>
      <x:c r="C173" s="247" t="n">
        <x:v>14</x:v>
      </x:c>
      <x:c r="D173" s="248" t="n">
        <x:v>46279</x:v>
      </x:c>
      <x:c r="E173" s="248" t="n">
        <x:v>46279</x:v>
      </x:c>
      <x:c r="F173" s="247" t="str">
        <x:v>B</x:v>
      </x:c>
      <x:c r="G173" s="247" t="str">
        <x:v>P-03</x:v>
      </x:c>
      <x:c r="H173" s="247" t="n">
        <x:v>11</x:v>
      </x:c>
      <x:c r="I173" s="247" t="n">
        <x:v>11</x:v>
      </x:c>
      <x:c r="J173" s="249" t="n">
        <x:v>263.29</x:v>
      </x:c>
      <x:c r="K173" s="247" t="str"/>
      <x:c r="L173" s="247" t="str"/>
      <x:c r="M173" s="113" t="n">
        <x:f>IF(A173="","",IF(OR(D173="",E173=""),"",IF(E173&lt;=D173,1,0)))</x:f>
        <x:v>1</x:v>
      </x:c>
      <x:c r="N173" s="120" t="n">
        <x:f>IF(A173="","",IF(OR(H173="",I173=""),"",IFERROR(I173/H173,0)))</x:f>
        <x:v>1</x:v>
      </x:c>
      <x:c r="O173" s="113" t="n">
        <x:f>IF(A173="","",IF(OR(D173="",E173=""),"",MAX(0,E173-D173)))</x:f>
        <x:v>0</x:v>
      </x:c>
      <x:c r="P173" s="113" t="n">
        <x:f>IF(B173="","",WEEKDAY(B173,2))</x:f>
        <x:v>5</x:v>
      </x:c>
      <x:c r="Q173" s="113" t="n">
        <x:f>IF(B173="","",MONTH(B173))</x:f>
        <x:v>9</x:v>
      </x:c>
      <x:c r="R173" s="113" t="n">
        <x:f>IF(B173="","",YEAR(B173))</x:f>
        <x:v>2026</x:v>
      </x:c>
    </x:row>
    <x:row r="174" ht="20" customHeight="1">
      <x:c r="A174" s="247" t="str">
        <x:v>K1-26-0049</x:v>
      </x:c>
      <x:c r="B174" s="248" t="n">
        <x:v>46059</x:v>
      </x:c>
      <x:c r="C174" s="247" t="n">
        <x:v>14</x:v>
      </x:c>
      <x:c r="D174" s="248" t="n">
        <x:v>46061</x:v>
      </x:c>
      <x:c r="E174" s="248" t="n">
        <x:v>46061</x:v>
      </x:c>
      <x:c r="F174" s="247" t="str">
        <x:v>A</x:v>
      </x:c>
      <x:c r="G174" s="247" t="str">
        <x:v>P-02</x:v>
      </x:c>
      <x:c r="H174" s="247" t="n">
        <x:v>22</x:v>
      </x:c>
      <x:c r="I174" s="247" t="n">
        <x:v>22</x:v>
      </x:c>
      <x:c r="J174" s="249" t="n">
        <x:v>997.84</x:v>
      </x:c>
      <x:c r="K174" s="247" t="str"/>
      <x:c r="L174" s="247" t="str"/>
      <x:c r="M174" s="113" t="n">
        <x:f>IF(A174="","",IF(OR(D174="",E174=""),"",IF(E174&lt;=D174,1,0)))</x:f>
        <x:v>1</x:v>
      </x:c>
      <x:c r="N174" s="120" t="n">
        <x:f>IF(A174="","",IF(OR(H174="",I174=""),"",IFERROR(I174/H174,0)))</x:f>
        <x:v>1</x:v>
      </x:c>
      <x:c r="O174" s="113" t="n">
        <x:f>IF(A174="","",IF(OR(D174="",E174=""),"",MAX(0,E174-D174)))</x:f>
        <x:v>0</x:v>
      </x:c>
      <x:c r="P174" s="113" t="n">
        <x:f>IF(B174="","",WEEKDAY(B174,2))</x:f>
        <x:v>5</x:v>
      </x:c>
      <x:c r="Q174" s="113" t="n">
        <x:f>IF(B174="","",MONTH(B174))</x:f>
        <x:v>2</x:v>
      </x:c>
      <x:c r="R174" s="113" t="n">
        <x:f>IF(B174="","",YEAR(B174))</x:f>
        <x:v>2026</x:v>
      </x:c>
    </x:row>
    <x:row r="175" ht="20" customHeight="1">
      <x:c r="A175" s="247" t="str">
        <x:v>K1-26-0102</x:v>
      </x:c>
      <x:c r="B175" s="248" t="n">
        <x:v>46084</x:v>
      </x:c>
      <x:c r="C175" s="247" t="n">
        <x:v>8</x:v>
      </x:c>
      <x:c r="D175" s="248" t="n">
        <x:v>46084</x:v>
      </x:c>
      <x:c r="E175" s="248" t="n">
        <x:v>46084</x:v>
      </x:c>
      <x:c r="F175" s="247" t="str">
        <x:v>B</x:v>
      </x:c>
      <x:c r="G175" s="247" t="str">
        <x:v>P-05</x:v>
      </x:c>
      <x:c r="H175" s="247" t="n">
        <x:v>2</x:v>
      </x:c>
      <x:c r="I175" s="247" t="n">
        <x:v>2</x:v>
      </x:c>
      <x:c r="J175" s="249" t="n">
        <x:v>85.96</x:v>
      </x:c>
      <x:c r="K175" s="247" t="str"/>
      <x:c r="L175" s="247" t="str"/>
      <x:c r="M175" s="113" t="n">
        <x:f>IF(A175="","",IF(OR(D175="",E175=""),"",IF(E175&lt;=D175,1,0)))</x:f>
        <x:v>1</x:v>
      </x:c>
      <x:c r="N175" s="120" t="n">
        <x:f>IF(A175="","",IF(OR(H175="",I175=""),"",IFERROR(I175/H175,0)))</x:f>
        <x:v>1</x:v>
      </x:c>
      <x:c r="O175" s="113" t="n">
        <x:f>IF(A175="","",IF(OR(D175="",E175=""),"",MAX(0,E175-D175)))</x:f>
        <x:v>0</x:v>
      </x:c>
      <x:c r="P175" s="113" t="n">
        <x:f>IF(B175="","",WEEKDAY(B175,2))</x:f>
        <x:v>2</x:v>
      </x:c>
      <x:c r="Q175" s="113" t="n">
        <x:f>IF(B175="","",MONTH(B175))</x:f>
        <x:v>3</x:v>
      </x:c>
      <x:c r="R175" s="113" t="n">
        <x:f>IF(B175="","",YEAR(B175))</x:f>
        <x:v>2026</x:v>
      </x:c>
    </x:row>
    <x:row r="176" ht="20" customHeight="1">
      <x:c r="A176" s="247" t="str">
        <x:v>K1-26-0131</x:v>
      </x:c>
      <x:c r="B176" s="248" t="n">
        <x:v>46116</x:v>
      </x:c>
      <x:c r="C176" s="247" t="n">
        <x:v>10</x:v>
      </x:c>
      <x:c r="D176" s="248" t="n">
        <x:v>46118</x:v>
      </x:c>
      <x:c r="E176" s="248" t="n">
        <x:v>46118</x:v>
      </x:c>
      <x:c r="F176" s="247" t="str">
        <x:v>B</x:v>
      </x:c>
      <x:c r="G176" s="247" t="str">
        <x:v>P-06</x:v>
      </x:c>
      <x:c r="H176" s="247" t="n">
        <x:v>3</x:v>
      </x:c>
      <x:c r="I176" s="247" t="n">
        <x:v>3</x:v>
      </x:c>
      <x:c r="J176" s="249" t="n">
        <x:v>115.2</x:v>
      </x:c>
      <x:c r="K176" s="247" t="str"/>
      <x:c r="L176" s="247" t="str"/>
      <x:c r="M176" s="113" t="n">
        <x:f>IF(A176="","",IF(OR(D176="",E176=""),"",IF(E176&lt;=D176,1,0)))</x:f>
        <x:v>1</x:v>
      </x:c>
      <x:c r="N176" s="120" t="n">
        <x:f>IF(A176="","",IF(OR(H176="",I176=""),"",IFERROR(I176/H176,0)))</x:f>
        <x:v>1</x:v>
      </x:c>
      <x:c r="O176" s="113" t="n">
        <x:f>IF(A176="","",IF(OR(D176="",E176=""),"",MAX(0,E176-D176)))</x:f>
        <x:v>0</x:v>
      </x:c>
      <x:c r="P176" s="113" t="n">
        <x:f>IF(B176="","",WEEKDAY(B176,2))</x:f>
        <x:v>6</x:v>
      </x:c>
      <x:c r="Q176" s="113" t="n">
        <x:f>IF(B176="","",MONTH(B176))</x:f>
        <x:v>4</x:v>
      </x:c>
      <x:c r="R176" s="113" t="n">
        <x:f>IF(B176="","",YEAR(B176))</x:f>
        <x:v>2026</x:v>
      </x:c>
    </x:row>
    <x:row r="177" ht="20" customHeight="1">
      <x:c r="A177" s="247" t="str">
        <x:v>K1-26-0033</x:v>
      </x:c>
      <x:c r="B177" s="248" t="n">
        <x:v>46025</x:v>
      </x:c>
      <x:c r="C177" s="247" t="n">
        <x:v>14</x:v>
      </x:c>
      <x:c r="D177" s="248" t="n">
        <x:v>46026</x:v>
      </x:c>
      <x:c r="E177" s="248" t="n">
        <x:v>46026</x:v>
      </x:c>
      <x:c r="F177" s="247" t="str">
        <x:v>D</x:v>
      </x:c>
      <x:c r="G177" s="247" t="str">
        <x:v>P-02</x:v>
      </x:c>
      <x:c r="H177" s="247" t="n">
        <x:v>17</x:v>
      </x:c>
      <x:c r="I177" s="247" t="n">
        <x:v>17</x:v>
      </x:c>
      <x:c r="J177" s="249" t="n">
        <x:v>507.12</x:v>
      </x:c>
      <x:c r="K177" s="247" t="str"/>
      <x:c r="L177" s="247" t="str"/>
      <x:c r="M177" s="113" t="n">
        <x:f>IF(A177="","",IF(OR(D177="",E177=""),"",IF(E177&lt;=D177,1,0)))</x:f>
        <x:v>1</x:v>
      </x:c>
      <x:c r="N177" s="120" t="n">
        <x:f>IF(A177="","",IF(OR(H177="",I177=""),"",IFERROR(I177/H177,0)))</x:f>
        <x:v>1</x:v>
      </x:c>
      <x:c r="O177" s="113" t="n">
        <x:f>IF(A177="","",IF(OR(D177="",E177=""),"",MAX(0,E177-D177)))</x:f>
        <x:v>0</x:v>
      </x:c>
      <x:c r="P177" s="113" t="n">
        <x:f>IF(B177="","",WEEKDAY(B177,2))</x:f>
        <x:v>6</x:v>
      </x:c>
      <x:c r="Q177" s="113" t="n">
        <x:f>IF(B177="","",MONTH(B177))</x:f>
        <x:v>1</x:v>
      </x:c>
      <x:c r="R177" s="113" t="n">
        <x:f>IF(B177="","",YEAR(B177))</x:f>
        <x:v>2026</x:v>
      </x:c>
    </x:row>
    <x:row r="178" ht="20" customHeight="1">
      <x:c r="A178" s="247" t="str">
        <x:v>K1-26-0251</x:v>
      </x:c>
      <x:c r="B178" s="248" t="n">
        <x:v>46216</x:v>
      </x:c>
      <x:c r="C178" s="247" t="n">
        <x:v>8</x:v>
      </x:c>
      <x:c r="D178" s="248" t="n">
        <x:v>46219</x:v>
      </x:c>
      <x:c r="E178" s="248" t="n">
        <x:v>46219</x:v>
      </x:c>
      <x:c r="F178" s="247" t="str">
        <x:v>B</x:v>
      </x:c>
      <x:c r="G178" s="247" t="str">
        <x:v>P-04</x:v>
      </x:c>
      <x:c r="H178" s="247" t="n">
        <x:v>17</x:v>
      </x:c>
      <x:c r="I178" s="247" t="n">
        <x:v>17</x:v>
      </x:c>
      <x:c r="J178" s="249" t="n">
        <x:v>309.06</x:v>
      </x:c>
      <x:c r="K178" s="247" t="str"/>
      <x:c r="L178" s="247" t="str"/>
      <x:c r="M178" s="113" t="n">
        <x:f>IF(A178="","",IF(OR(D178="",E178=""),"",IF(E178&lt;=D178,1,0)))</x:f>
        <x:v>1</x:v>
      </x:c>
      <x:c r="N178" s="120" t="n">
        <x:f>IF(A178="","",IF(OR(H178="",I178=""),"",IFERROR(I178/H178,0)))</x:f>
        <x:v>1</x:v>
      </x:c>
      <x:c r="O178" s="113" t="n">
        <x:f>IF(A178="","",IF(OR(D178="",E178=""),"",MAX(0,E178-D178)))</x:f>
        <x:v>0</x:v>
      </x:c>
      <x:c r="P178" s="113" t="n">
        <x:f>IF(B178="","",WEEKDAY(B178,2))</x:f>
        <x:v>1</x:v>
      </x:c>
      <x:c r="Q178" s="113" t="n">
        <x:f>IF(B178="","",MONTH(B178))</x:f>
        <x:v>7</x:v>
      </x:c>
      <x:c r="R178" s="113" t="n">
        <x:f>IF(B178="","",YEAR(B178))</x:f>
        <x:v>2026</x:v>
      </x:c>
    </x:row>
    <x:row r="179" ht="20" customHeight="1">
      <x:c r="A179" s="247" t="str">
        <x:v>K1-26-0319</x:v>
      </x:c>
      <x:c r="B179" s="248" t="n">
        <x:v>46237</x:v>
      </x:c>
      <x:c r="C179" s="247" t="n">
        <x:v>18</x:v>
      </x:c>
      <x:c r="D179" s="248" t="n">
        <x:v>46240</x:v>
      </x:c>
      <x:c r="E179" s="248" t="n">
        <x:v>46240</x:v>
      </x:c>
      <x:c r="F179" s="247" t="str">
        <x:v>C</x:v>
      </x:c>
      <x:c r="G179" s="247" t="str">
        <x:v>P-05</x:v>
      </x:c>
      <x:c r="H179" s="247" t="n">
        <x:v>19</x:v>
      </x:c>
      <x:c r="I179" s="247" t="n">
        <x:v>19</x:v>
      </x:c>
      <x:c r="J179" s="249" t="n">
        <x:v>539.76</x:v>
      </x:c>
      <x:c r="K179" s="247" t="str"/>
      <x:c r="L179" s="247" t="str"/>
      <x:c r="M179" s="113" t="n">
        <x:f>IF(A179="","",IF(OR(D179="",E179=""),"",IF(E179&lt;=D179,1,0)))</x:f>
        <x:v>1</x:v>
      </x:c>
      <x:c r="N179" s="120" t="n">
        <x:f>IF(A179="","",IF(OR(H179="",I179=""),"",IFERROR(I179/H179,0)))</x:f>
        <x:v>1</x:v>
      </x:c>
      <x:c r="O179" s="113" t="n">
        <x:f>IF(A179="","",IF(OR(D179="",E179=""),"",MAX(0,E179-D179)))</x:f>
        <x:v>0</x:v>
      </x:c>
      <x:c r="P179" s="113" t="n">
        <x:f>IF(B179="","",WEEKDAY(B179,2))</x:f>
        <x:v>1</x:v>
      </x:c>
      <x:c r="Q179" s="113" t="n">
        <x:f>IF(B179="","",MONTH(B179))</x:f>
        <x:v>8</x:v>
      </x:c>
      <x:c r="R179" s="113" t="n">
        <x:f>IF(B179="","",YEAR(B179))</x:f>
        <x:v>2026</x:v>
      </x:c>
    </x:row>
    <x:row r="180" ht="20" customHeight="1">
      <x:c r="A180" s="247" t="str">
        <x:v>K1-26-0351</x:v>
      </x:c>
      <x:c r="B180" s="248" t="n">
        <x:v>46278</x:v>
      </x:c>
      <x:c r="C180" s="247" t="n">
        <x:v>8</x:v>
      </x:c>
      <x:c r="D180" s="248" t="n">
        <x:v>46278</x:v>
      </x:c>
      <x:c r="E180" s="248" t="n">
        <x:v>46278</x:v>
      </x:c>
      <x:c r="F180" s="247" t="str">
        <x:v>B</x:v>
      </x:c>
      <x:c r="G180" s="247" t="str">
        <x:v>P-06</x:v>
      </x:c>
      <x:c r="H180" s="247" t="n">
        <x:v>5</x:v>
      </x:c>
      <x:c r="I180" s="247" t="n">
        <x:v>4</x:v>
      </x:c>
      <x:c r="J180" s="249" t="n">
        <x:v>195.78</x:v>
      </x:c>
      <x:c r="K180" s="247" t="str"/>
      <x:c r="L180" s="247" t="str"/>
      <x:c r="M180" s="113" t="n">
        <x:f>IF(A180="","",IF(OR(D180="",E180=""),"",IF(E180&lt;=D180,1,0)))</x:f>
        <x:v>1</x:v>
      </x:c>
      <x:c r="N180" s="120" t="n">
        <x:f>IF(A180="","",IF(OR(H180="",I180=""),"",IFERROR(I180/H180,0)))</x:f>
        <x:v>0.8</x:v>
      </x:c>
      <x:c r="O180" s="113" t="n">
        <x:f>IF(A180="","",IF(OR(D180="",E180=""),"",MAX(0,E180-D180)))</x:f>
        <x:v>0</x:v>
      </x:c>
      <x:c r="P180" s="113" t="n">
        <x:f>IF(B180="","",WEEKDAY(B180,2))</x:f>
        <x:v>7</x:v>
      </x:c>
      <x:c r="Q180" s="113" t="n">
        <x:f>IF(B180="","",MONTH(B180))</x:f>
        <x:v>9</x:v>
      </x:c>
      <x:c r="R180" s="113" t="n">
        <x:f>IF(B180="","",YEAR(B180))</x:f>
        <x:v>2026</x:v>
      </x:c>
    </x:row>
    <x:row r="181" ht="20" customHeight="1">
      <x:c r="A181" s="247" t="str">
        <x:v>K1-26-0370</x:v>
      </x:c>
      <x:c r="B181" s="248" t="n">
        <x:v>46283</x:v>
      </x:c>
      <x:c r="C181" s="247" t="n">
        <x:v>18</x:v>
      </x:c>
      <x:c r="D181" s="248" t="n">
        <x:v>46284</x:v>
      </x:c>
      <x:c r="E181" s="248" t="n">
        <x:v>46284</x:v>
      </x:c>
      <x:c r="F181" s="247" t="str">
        <x:v>D</x:v>
      </x:c>
      <x:c r="G181" s="247" t="str">
        <x:v>P-01</x:v>
      </x:c>
      <x:c r="H181" s="247" t="n">
        <x:v>18</x:v>
      </x:c>
      <x:c r="I181" s="247" t="n">
        <x:v>18</x:v>
      </x:c>
      <x:c r="J181" s="249" t="n">
        <x:v>530.06</x:v>
      </x:c>
      <x:c r="K181" s="247" t="str"/>
      <x:c r="L181" s="247" t="str"/>
      <x:c r="M181" s="113" t="n">
        <x:f>IF(A181="","",IF(OR(D181="",E181=""),"",IF(E181&lt;=D181,1,0)))</x:f>
        <x:v>1</x:v>
      </x:c>
      <x:c r="N181" s="120" t="n">
        <x:f>IF(A181="","",IF(OR(H181="",I181=""),"",IFERROR(I181/H181,0)))</x:f>
        <x:v>1</x:v>
      </x:c>
      <x:c r="O181" s="113" t="n">
        <x:f>IF(A181="","",IF(OR(D181="",E181=""),"",MAX(0,E181-D181)))</x:f>
        <x:v>0</x:v>
      </x:c>
      <x:c r="P181" s="113" t="n">
        <x:f>IF(B181="","",WEEKDAY(B181,2))</x:f>
        <x:v>5</x:v>
      </x:c>
      <x:c r="Q181" s="113" t="n">
        <x:f>IF(B181="","",MONTH(B181))</x:f>
        <x:v>9</x:v>
      </x:c>
      <x:c r="R181" s="113" t="n">
        <x:f>IF(B181="","",YEAR(B181))</x:f>
        <x:v>2026</x:v>
      </x:c>
    </x:row>
    <x:row r="182" ht="20" customHeight="1">
      <x:c r="A182" s="247" t="str">
        <x:v>K1-26-0097</x:v>
      </x:c>
      <x:c r="B182" s="248" t="n">
        <x:v>46088</x:v>
      </x:c>
      <x:c r="C182" s="247" t="n">
        <x:v>14</x:v>
      </x:c>
      <x:c r="D182" s="248" t="n">
        <x:v>46091</x:v>
      </x:c>
      <x:c r="E182" s="248" t="n">
        <x:v>46091</x:v>
      </x:c>
      <x:c r="F182" s="247" t="str">
        <x:v>A</x:v>
      </x:c>
      <x:c r="G182" s="247" t="str">
        <x:v>P-06</x:v>
      </x:c>
      <x:c r="H182" s="247" t="n">
        <x:v>4</x:v>
      </x:c>
      <x:c r="I182" s="247" t="n">
        <x:v>4</x:v>
      </x:c>
      <x:c r="J182" s="249" t="n">
        <x:v>126.82</x:v>
      </x:c>
      <x:c r="K182" s="247" t="str"/>
      <x:c r="L182" s="247" t="str"/>
      <x:c r="M182" s="113" t="n">
        <x:f>IF(A182="","",IF(OR(D182="",E182=""),"",IF(E182&lt;=D182,1,0)))</x:f>
        <x:v>1</x:v>
      </x:c>
      <x:c r="N182" s="120" t="n">
        <x:f>IF(A182="","",IF(OR(H182="",I182=""),"",IFERROR(I182/H182,0)))</x:f>
        <x:v>1</x:v>
      </x:c>
      <x:c r="O182" s="113" t="n">
        <x:f>IF(A182="","",IF(OR(D182="",E182=""),"",MAX(0,E182-D182)))</x:f>
        <x:v>0</x:v>
      </x:c>
      <x:c r="P182" s="113" t="n">
        <x:f>IF(B182="","",WEEKDAY(B182,2))</x:f>
        <x:v>6</x:v>
      </x:c>
      <x:c r="Q182" s="113" t="n">
        <x:f>IF(B182="","",MONTH(B182))</x:f>
        <x:v>3</x:v>
      </x:c>
      <x:c r="R182" s="113" t="n">
        <x:f>IF(B182="","",YEAR(B182))</x:f>
        <x:v>2026</x:v>
      </x:c>
    </x:row>
    <x:row r="183" ht="20" customHeight="1">
      <x:c r="A183" s="247" t="str">
        <x:v>K1-26-0259</x:v>
      </x:c>
      <x:c r="B183" s="248" t="n">
        <x:v>46227</x:v>
      </x:c>
      <x:c r="C183" s="247" t="n">
        <x:v>10</x:v>
      </x:c>
      <x:c r="D183" s="248" t="n">
        <x:v>46230</x:v>
      </x:c>
      <x:c r="E183" s="248" t="n">
        <x:v>46230</x:v>
      </x:c>
      <x:c r="F183" s="247" t="str">
        <x:v>B</x:v>
      </x:c>
      <x:c r="G183" s="247" t="str">
        <x:v>P-02</x:v>
      </x:c>
      <x:c r="H183" s="247" t="n">
        <x:v>21</x:v>
      </x:c>
      <x:c r="I183" s="247" t="n">
        <x:v>21</x:v>
      </x:c>
      <x:c r="J183" s="249" t="n">
        <x:v>894.88</x:v>
      </x:c>
      <x:c r="K183" s="247" t="str"/>
      <x:c r="L183" s="247" t="str"/>
      <x:c r="M183" s="113" t="n">
        <x:f>IF(A183="","",IF(OR(D183="",E183=""),"",IF(E183&lt;=D183,1,0)))</x:f>
        <x:v>1</x:v>
      </x:c>
      <x:c r="N183" s="120" t="n">
        <x:f>IF(A183="","",IF(OR(H183="",I183=""),"",IFERROR(I183/H183,0)))</x:f>
        <x:v>1</x:v>
      </x:c>
      <x:c r="O183" s="113" t="n">
        <x:f>IF(A183="","",IF(OR(D183="",E183=""),"",MAX(0,E183-D183)))</x:f>
        <x:v>0</x:v>
      </x:c>
      <x:c r="P183" s="113" t="n">
        <x:f>IF(B183="","",WEEKDAY(B183,2))</x:f>
        <x:v>5</x:v>
      </x:c>
      <x:c r="Q183" s="113" t="n">
        <x:f>IF(B183="","",MONTH(B183))</x:f>
        <x:v>7</x:v>
      </x:c>
      <x:c r="R183" s="113" t="n">
        <x:f>IF(B183="","",YEAR(B183))</x:f>
        <x:v>2026</x:v>
      </x:c>
    </x:row>
    <x:row r="184" ht="20" customHeight="1">
      <x:c r="A184" s="247" t="str">
        <x:v>K1-26-0252</x:v>
      </x:c>
      <x:c r="B184" s="248" t="n">
        <x:v>46217</x:v>
      </x:c>
      <x:c r="C184" s="247" t="n">
        <x:v>10</x:v>
      </x:c>
      <x:c r="D184" s="248" t="n">
        <x:v>46218</x:v>
      </x:c>
      <x:c r="E184" s="248" t="n">
        <x:v>46217</x:v>
      </x:c>
      <x:c r="F184" s="247" t="str">
        <x:v>B</x:v>
      </x:c>
      <x:c r="G184" s="247" t="str">
        <x:v>P-03</x:v>
      </x:c>
      <x:c r="H184" s="247" t="n">
        <x:v>19</x:v>
      </x:c>
      <x:c r="I184" s="247" t="n">
        <x:v>18</x:v>
      </x:c>
      <x:c r="J184" s="249" t="n">
        <x:v>473.69</x:v>
      </x:c>
      <x:c r="K184" s="247" t="str"/>
      <x:c r="L184" s="247" t="str"/>
      <x:c r="M184" s="113" t="n">
        <x:f>IF(A184="","",IF(OR(D184="",E184=""),"",IF(E184&lt;=D184,1,0)))</x:f>
        <x:v>1</x:v>
      </x:c>
      <x:c r="N184" s="120" t="n">
        <x:f>IF(A184="","",IF(OR(H184="",I184=""),"",IFERROR(I184/H184,0)))</x:f>
        <x:v>0.9473684210526315</x:v>
      </x:c>
      <x:c r="O184" s="113" t="n">
        <x:f>IF(A184="","",IF(OR(D184="",E184=""),"",MAX(0,E184-D184)))</x:f>
        <x:v>0</x:v>
      </x:c>
      <x:c r="P184" s="113" t="n">
        <x:f>IF(B184="","",WEEKDAY(B184,2))</x:f>
        <x:v>2</x:v>
      </x:c>
      <x:c r="Q184" s="113" t="n">
        <x:f>IF(B184="","",MONTH(B184))</x:f>
        <x:v>7</x:v>
      </x:c>
      <x:c r="R184" s="113" t="n">
        <x:f>IF(B184="","",YEAR(B184))</x:f>
        <x:v>2026</x:v>
      </x:c>
    </x:row>
    <x:row r="185" ht="20" customHeight="1">
      <x:c r="A185" s="247" t="str">
        <x:v>K1-26-0002</x:v>
      </x:c>
      <x:c r="B185" s="248" t="n">
        <x:v>46053</x:v>
      </x:c>
      <x:c r="C185" s="247" t="n">
        <x:v>12</x:v>
      </x:c>
      <x:c r="D185" s="248" t="n">
        <x:v>46056</x:v>
      </x:c>
      <x:c r="E185" s="248" t="n">
        <x:v>46056</x:v>
      </x:c>
      <x:c r="F185" s="247" t="str">
        <x:v>B</x:v>
      </x:c>
      <x:c r="G185" s="247" t="str">
        <x:v>P-04</x:v>
      </x:c>
      <x:c r="H185" s="247" t="n">
        <x:v>16</x:v>
      </x:c>
      <x:c r="I185" s="247" t="n">
        <x:v>14</x:v>
      </x:c>
      <x:c r="J185" s="249" t="n">
        <x:v>355.48</x:v>
      </x:c>
      <x:c r="K185" s="247" t="str"/>
      <x:c r="L185" s="247" t="str"/>
      <x:c r="M185" s="113" t="n">
        <x:f>IF(A185="","",IF(OR(D185="",E185=""),"",IF(E185&lt;=D185,1,0)))</x:f>
        <x:v>1</x:v>
      </x:c>
      <x:c r="N185" s="120" t="n">
        <x:f>IF(A185="","",IF(OR(H185="",I185=""),"",IFERROR(I185/H185,0)))</x:f>
        <x:v>0.875</x:v>
      </x:c>
      <x:c r="O185" s="113" t="n">
        <x:f>IF(A185="","",IF(OR(D185="",E185=""),"",MAX(0,E185-D185)))</x:f>
        <x:v>0</x:v>
      </x:c>
      <x:c r="P185" s="113" t="n">
        <x:f>IF(B185="","",WEEKDAY(B185,2))</x:f>
        <x:v>6</x:v>
      </x:c>
      <x:c r="Q185" s="113" t="n">
        <x:f>IF(B185="","",MONTH(B185))</x:f>
        <x:v>1</x:v>
      </x:c>
      <x:c r="R185" s="113" t="n">
        <x:f>IF(B185="","",YEAR(B185))</x:f>
        <x:v>2026</x:v>
      </x:c>
    </x:row>
    <x:row r="186" ht="20" customHeight="1">
      <x:c r="A186" s="247" t="str">
        <x:v>K1-26-0161</x:v>
      </x:c>
      <x:c r="B186" s="248" t="n">
        <x:v>46160</x:v>
      </x:c>
      <x:c r="C186" s="247" t="n">
        <x:v>10</x:v>
      </x:c>
      <x:c r="D186" s="248" t="n">
        <x:v>46162</x:v>
      </x:c>
      <x:c r="E186" s="248" t="n">
        <x:v>46162</x:v>
      </x:c>
      <x:c r="F186" s="247" t="str">
        <x:v>C</x:v>
      </x:c>
      <x:c r="G186" s="247" t="str">
        <x:v>P-01</x:v>
      </x:c>
      <x:c r="H186" s="247" t="n">
        <x:v>11</x:v>
      </x:c>
      <x:c r="I186" s="247" t="n">
        <x:v>11</x:v>
      </x:c>
      <x:c r="J186" s="249" t="n">
        <x:v>404.57</x:v>
      </x:c>
      <x:c r="K186" s="247" t="str"/>
      <x:c r="L186" s="247" t="str"/>
      <x:c r="M186" s="113" t="n">
        <x:f>IF(A186="","",IF(OR(D186="",E186=""),"",IF(E186&lt;=D186,1,0)))</x:f>
        <x:v>1</x:v>
      </x:c>
      <x:c r="N186" s="120" t="n">
        <x:f>IF(A186="","",IF(OR(H186="",I186=""),"",IFERROR(I186/H186,0)))</x:f>
        <x:v>1</x:v>
      </x:c>
      <x:c r="O186" s="113" t="n">
        <x:f>IF(A186="","",IF(OR(D186="",E186=""),"",MAX(0,E186-D186)))</x:f>
        <x:v>0</x:v>
      </x:c>
      <x:c r="P186" s="113" t="n">
        <x:f>IF(B186="","",WEEKDAY(B186,2))</x:f>
        <x:v>1</x:v>
      </x:c>
      <x:c r="Q186" s="113" t="n">
        <x:f>IF(B186="","",MONTH(B186))</x:f>
        <x:v>5</x:v>
      </x:c>
      <x:c r="R186" s="113" t="n">
        <x:f>IF(B186="","",YEAR(B186))</x:f>
        <x:v>2026</x:v>
      </x:c>
    </x:row>
    <x:row r="187" ht="20" customHeight="1">
      <x:c r="A187" s="247" t="str">
        <x:v>K1-26-0400</x:v>
      </x:c>
      <x:c r="B187" s="248" t="n">
        <x:v>46304</x:v>
      </x:c>
      <x:c r="C187" s="247" t="n">
        <x:v>10</x:v>
      </x:c>
      <x:c r="D187" s="248" t="n">
        <x:v>46305</x:v>
      </x:c>
      <x:c r="E187" s="248" t="n">
        <x:v>46304</x:v>
      </x:c>
      <x:c r="F187" s="247" t="str">
        <x:v>B</x:v>
      </x:c>
      <x:c r="G187" s="247" t="str">
        <x:v>P-06</x:v>
      </x:c>
      <x:c r="H187" s="247" t="n">
        <x:v>7</x:v>
      </x:c>
      <x:c r="I187" s="247" t="n">
        <x:v>6</x:v>
      </x:c>
      <x:c r="J187" s="249" t="n">
        <x:v>321.99</x:v>
      </x:c>
      <x:c r="K187" s="247" t="str"/>
      <x:c r="L187" s="247" t="str"/>
      <x:c r="M187" s="113" t="n">
        <x:f>IF(A187="","",IF(OR(D187="",E187=""),"",IF(E187&lt;=D187,1,0)))</x:f>
        <x:v>1</x:v>
      </x:c>
      <x:c r="N187" s="120" t="n">
        <x:f>IF(A187="","",IF(OR(H187="",I187=""),"",IFERROR(I187/H187,0)))</x:f>
        <x:v>0.8571428571428571</x:v>
      </x:c>
      <x:c r="O187" s="113" t="n">
        <x:f>IF(A187="","",IF(OR(D187="",E187=""),"",MAX(0,E187-D187)))</x:f>
        <x:v>0</x:v>
      </x:c>
      <x:c r="P187" s="113" t="n">
        <x:f>IF(B187="","",WEEKDAY(B187,2))</x:f>
        <x:v>5</x:v>
      </x:c>
      <x:c r="Q187" s="113" t="n">
        <x:f>IF(B187="","",MONTH(B187))</x:f>
        <x:v>10</x:v>
      </x:c>
      <x:c r="R187" s="113" t="n">
        <x:f>IF(B187="","",YEAR(B187))</x:f>
        <x:v>2026</x:v>
      </x:c>
    </x:row>
    <x:row r="188" ht="20" customHeight="1">
      <x:c r="A188" s="247" t="str">
        <x:v>K1-26-0297</x:v>
      </x:c>
      <x:c r="B188" s="248" t="n">
        <x:v>46239</x:v>
      </x:c>
      <x:c r="C188" s="247" t="n">
        <x:v>18</x:v>
      </x:c>
      <x:c r="D188" s="248" t="n">
        <x:v>46241</x:v>
      </x:c>
      <x:c r="E188" s="248" t="n">
        <x:v>46241</x:v>
      </x:c>
      <x:c r="F188" s="247" t="str">
        <x:v>C</x:v>
      </x:c>
      <x:c r="G188" s="247" t="str">
        <x:v>P-05</x:v>
      </x:c>
      <x:c r="H188" s="247" t="n">
        <x:v>21</x:v>
      </x:c>
      <x:c r="I188" s="247" t="n">
        <x:v>21</x:v>
      </x:c>
      <x:c r="J188" s="249" t="n">
        <x:v>709.77</x:v>
      </x:c>
      <x:c r="K188" s="247" t="str"/>
      <x:c r="L188" s="247" t="str"/>
      <x:c r="M188" s="113" t="n">
        <x:f>IF(A188="","",IF(OR(D188="",E188=""),"",IF(E188&lt;=D188,1,0)))</x:f>
        <x:v>1</x:v>
      </x:c>
      <x:c r="N188" s="120" t="n">
        <x:f>IF(A188="","",IF(OR(H188="",I188=""),"",IFERROR(I188/H188,0)))</x:f>
        <x:v>1</x:v>
      </x:c>
      <x:c r="O188" s="113" t="n">
        <x:f>IF(A188="","",IF(OR(D188="",E188=""),"",MAX(0,E188-D188)))</x:f>
        <x:v>0</x:v>
      </x:c>
      <x:c r="P188" s="113" t="n">
        <x:f>IF(B188="","",WEEKDAY(B188,2))</x:f>
        <x:v>3</x:v>
      </x:c>
      <x:c r="Q188" s="113" t="n">
        <x:f>IF(B188="","",MONTH(B188))</x:f>
        <x:v>8</x:v>
      </x:c>
      <x:c r="R188" s="113" t="n">
        <x:f>IF(B188="","",YEAR(B188))</x:f>
        <x:v>2026</x:v>
      </x:c>
    </x:row>
    <x:row r="189" ht="20" customHeight="1">
      <x:c r="A189" s="247" t="str">
        <x:v>K1-26-0106</x:v>
      </x:c>
      <x:c r="B189" s="248" t="n">
        <x:v>46101</x:v>
      </x:c>
      <x:c r="C189" s="247" t="n">
        <x:v>12</x:v>
      </x:c>
      <x:c r="D189" s="248" t="n">
        <x:v>46104</x:v>
      </x:c>
      <x:c r="E189" s="248" t="n">
        <x:v>46104</x:v>
      </x:c>
      <x:c r="F189" s="247" t="str">
        <x:v>A</x:v>
      </x:c>
      <x:c r="G189" s="247" t="str">
        <x:v>P-06</x:v>
      </x:c>
      <x:c r="H189" s="247" t="n">
        <x:v>16</x:v>
      </x:c>
      <x:c r="I189" s="247" t="n">
        <x:v>16</x:v>
      </x:c>
      <x:c r="J189" s="249" t="n">
        <x:v>677.81</x:v>
      </x:c>
      <x:c r="K189" s="247" t="str"/>
      <x:c r="L189" s="247" t="str"/>
      <x:c r="M189" s="113" t="n">
        <x:f>IF(A189="","",IF(OR(D189="",E189=""),"",IF(E189&lt;=D189,1,0)))</x:f>
        <x:v>1</x:v>
      </x:c>
      <x:c r="N189" s="120" t="n">
        <x:f>IF(A189="","",IF(OR(H189="",I189=""),"",IFERROR(I189/H189,0)))</x:f>
        <x:v>1</x:v>
      </x:c>
      <x:c r="O189" s="113" t="n">
        <x:f>IF(A189="","",IF(OR(D189="",E189=""),"",MAX(0,E189-D189)))</x:f>
        <x:v>0</x:v>
      </x:c>
      <x:c r="P189" s="113" t="n">
        <x:f>IF(B189="","",WEEKDAY(B189,2))</x:f>
        <x:v>5</x:v>
      </x:c>
      <x:c r="Q189" s="113" t="n">
        <x:f>IF(B189="","",MONTH(B189))</x:f>
        <x:v>3</x:v>
      </x:c>
      <x:c r="R189" s="113" t="n">
        <x:f>IF(B189="","",YEAR(B189))</x:f>
        <x:v>2026</x:v>
      </x:c>
    </x:row>
    <x:row r="190" ht="20" customHeight="1">
      <x:c r="A190" s="247" t="str">
        <x:v>K1-26-0199</x:v>
      </x:c>
      <x:c r="B190" s="248" t="n">
        <x:v>46184</x:v>
      </x:c>
      <x:c r="C190" s="247" t="n">
        <x:v>10</x:v>
      </x:c>
      <x:c r="D190" s="248" t="n">
        <x:v>46187</x:v>
      </x:c>
      <x:c r="E190" s="248" t="n">
        <x:v>46187</x:v>
      </x:c>
      <x:c r="F190" s="247" t="str">
        <x:v>C</x:v>
      </x:c>
      <x:c r="G190" s="247" t="str">
        <x:v>P-05</x:v>
      </x:c>
      <x:c r="H190" s="247" t="n">
        <x:v>8</x:v>
      </x:c>
      <x:c r="I190" s="247" t="n">
        <x:v>8</x:v>
      </x:c>
      <x:c r="J190" s="249" t="n">
        <x:v>144.87</x:v>
      </x:c>
      <x:c r="K190" s="247" t="str"/>
      <x:c r="L190" s="247" t="str"/>
      <x:c r="M190" s="113" t="n">
        <x:f>IF(A190="","",IF(OR(D190="",E190=""),"",IF(E190&lt;=D190,1,0)))</x:f>
        <x:v>1</x:v>
      </x:c>
      <x:c r="N190" s="120" t="n">
        <x:f>IF(A190="","",IF(OR(H190="",I190=""),"",IFERROR(I190/H190,0)))</x:f>
        <x:v>1</x:v>
      </x:c>
      <x:c r="O190" s="113" t="n">
        <x:f>IF(A190="","",IF(OR(D190="",E190=""),"",MAX(0,E190-D190)))</x:f>
        <x:v>0</x:v>
      </x:c>
      <x:c r="P190" s="113" t="n">
        <x:f>IF(B190="","",WEEKDAY(B190,2))</x:f>
        <x:v>4</x:v>
      </x:c>
      <x:c r="Q190" s="113" t="n">
        <x:f>IF(B190="","",MONTH(B190))</x:f>
        <x:v>6</x:v>
      </x:c>
      <x:c r="R190" s="113" t="n">
        <x:f>IF(B190="","",YEAR(B190))</x:f>
        <x:v>2026</x:v>
      </x:c>
    </x:row>
    <x:row r="191" ht="20" customHeight="1">
      <x:c r="A191" s="247" t="str">
        <x:v>K1-26-0167</x:v>
      </x:c>
      <x:c r="B191" s="248" t="n">
        <x:v>46168</x:v>
      </x:c>
      <x:c r="C191" s="247" t="n">
        <x:v>18</x:v>
      </x:c>
      <x:c r="D191" s="248" t="n">
        <x:v>46168</x:v>
      </x:c>
      <x:c r="E191" s="248" t="n">
        <x:v>46168</x:v>
      </x:c>
      <x:c r="F191" s="247" t="str">
        <x:v>A</x:v>
      </x:c>
      <x:c r="G191" s="247" t="str">
        <x:v>P-06</x:v>
      </x:c>
      <x:c r="H191" s="247" t="n">
        <x:v>17</x:v>
      </x:c>
      <x:c r="I191" s="247" t="n">
        <x:v>16</x:v>
      </x:c>
      <x:c r="J191" s="249" t="n">
        <x:v>448.29</x:v>
      </x:c>
      <x:c r="K191" s="247" t="str"/>
      <x:c r="L191" s="247" t="str"/>
      <x:c r="M191" s="113" t="n">
        <x:f>IF(A191="","",IF(OR(D191="",E191=""),"",IF(E191&lt;=D191,1,0)))</x:f>
        <x:v>1</x:v>
      </x:c>
      <x:c r="N191" s="120" t="n">
        <x:f>IF(A191="","",IF(OR(H191="",I191=""),"",IFERROR(I191/H191,0)))</x:f>
        <x:v>0.9411764705882353</x:v>
      </x:c>
      <x:c r="O191" s="113" t="n">
        <x:f>IF(A191="","",IF(OR(D191="",E191=""),"",MAX(0,E191-D191)))</x:f>
        <x:v>0</x:v>
      </x:c>
      <x:c r="P191" s="113" t="n">
        <x:f>IF(B191="","",WEEKDAY(B191,2))</x:f>
        <x:v>2</x:v>
      </x:c>
      <x:c r="Q191" s="113" t="n">
        <x:f>IF(B191="","",MONTH(B191))</x:f>
        <x:v>5</x:v>
      </x:c>
      <x:c r="R191" s="113" t="n">
        <x:f>IF(B191="","",YEAR(B191))</x:f>
        <x:v>2026</x:v>
      </x:c>
    </x:row>
    <x:row r="192" ht="20" customHeight="1">
      <x:c r="A192" s="247" t="str">
        <x:v>K1-26-0111</x:v>
      </x:c>
      <x:c r="B192" s="248" t="n">
        <x:v>46134</x:v>
      </x:c>
      <x:c r="C192" s="247" t="n">
        <x:v>16</x:v>
      </x:c>
      <x:c r="D192" s="248" t="n">
        <x:v>46136</x:v>
      </x:c>
      <x:c r="E192" s="248" t="n">
        <x:v>46136</x:v>
      </x:c>
      <x:c r="F192" s="247" t="str">
        <x:v>D</x:v>
      </x:c>
      <x:c r="G192" s="247" t="str">
        <x:v>P-02</x:v>
      </x:c>
      <x:c r="H192" s="247" t="n">
        <x:v>24</x:v>
      </x:c>
      <x:c r="I192" s="247" t="n">
        <x:v>24</x:v>
      </x:c>
      <x:c r="J192" s="249" t="n">
        <x:v>768.66</x:v>
      </x:c>
      <x:c r="K192" s="247" t="str"/>
      <x:c r="L192" s="247" t="str"/>
      <x:c r="M192" s="113" t="n">
        <x:f>IF(A192="","",IF(OR(D192="",E192=""),"",IF(E192&lt;=D192,1,0)))</x:f>
        <x:v>1</x:v>
      </x:c>
      <x:c r="N192" s="120" t="n">
        <x:f>IF(A192="","",IF(OR(H192="",I192=""),"",IFERROR(I192/H192,0)))</x:f>
        <x:v>1</x:v>
      </x:c>
      <x:c r="O192" s="113" t="n">
        <x:f>IF(A192="","",IF(OR(D192="",E192=""),"",MAX(0,E192-D192)))</x:f>
        <x:v>0</x:v>
      </x:c>
      <x:c r="P192" s="113" t="n">
        <x:f>IF(B192="","",WEEKDAY(B192,2))</x:f>
        <x:v>3</x:v>
      </x:c>
      <x:c r="Q192" s="113" t="n">
        <x:f>IF(B192="","",MONTH(B192))</x:f>
        <x:v>4</x:v>
      </x:c>
      <x:c r="R192" s="113" t="n">
        <x:f>IF(B192="","",YEAR(B192))</x:f>
        <x:v>2026</x:v>
      </x:c>
    </x:row>
    <x:row r="193" ht="20" customHeight="1">
      <x:c r="A193" s="247" t="str">
        <x:v>K1-26-0377</x:v>
      </x:c>
      <x:c r="B193" s="248" t="n">
        <x:v>46292</x:v>
      </x:c>
      <x:c r="C193" s="247" t="n">
        <x:v>18</x:v>
      </x:c>
      <x:c r="D193" s="248" t="n">
        <x:v>46294</x:v>
      </x:c>
      <x:c r="E193" s="248" t="n">
        <x:v>46294</x:v>
      </x:c>
      <x:c r="F193" s="247" t="str">
        <x:v>C</x:v>
      </x:c>
      <x:c r="G193" s="247" t="str">
        <x:v>P-04</x:v>
      </x:c>
      <x:c r="H193" s="247" t="n">
        <x:v>11</x:v>
      </x:c>
      <x:c r="I193" s="247" t="n">
        <x:v>11</x:v>
      </x:c>
      <x:c r="J193" s="249" t="n">
        <x:v>311.52</x:v>
      </x:c>
      <x:c r="K193" s="247" t="str"/>
      <x:c r="L193" s="247" t="str"/>
      <x:c r="M193" s="113" t="n">
        <x:f>IF(A193="","",IF(OR(D193="",E193=""),"",IF(E193&lt;=D193,1,0)))</x:f>
        <x:v>1</x:v>
      </x:c>
      <x:c r="N193" s="120" t="n">
        <x:f>IF(A193="","",IF(OR(H193="",I193=""),"",IFERROR(I193/H193,0)))</x:f>
        <x:v>1</x:v>
      </x:c>
      <x:c r="O193" s="113" t="n">
        <x:f>IF(A193="","",IF(OR(D193="",E193=""),"",MAX(0,E193-D193)))</x:f>
        <x:v>0</x:v>
      </x:c>
      <x:c r="P193" s="113" t="n">
        <x:f>IF(B193="","",WEEKDAY(B193,2))</x:f>
        <x:v>7</x:v>
      </x:c>
      <x:c r="Q193" s="113" t="n">
        <x:f>IF(B193="","",MONTH(B193))</x:f>
        <x:v>9</x:v>
      </x:c>
      <x:c r="R193" s="113" t="n">
        <x:f>IF(B193="","",YEAR(B193))</x:f>
        <x:v>2026</x:v>
      </x:c>
    </x:row>
    <x:row r="194" ht="20" customHeight="1">
      <x:c r="A194" s="247" t="str">
        <x:v>K1-26-0308</x:v>
      </x:c>
      <x:c r="B194" s="248" t="n">
        <x:v>46262</x:v>
      </x:c>
      <x:c r="C194" s="247" t="n">
        <x:v>12</x:v>
      </x:c>
      <x:c r="D194" s="248" t="n">
        <x:v>46264</x:v>
      </x:c>
      <x:c r="E194" s="248" t="n">
        <x:v>46264</x:v>
      </x:c>
      <x:c r="F194" s="247" t="str">
        <x:v>C</x:v>
      </x:c>
      <x:c r="G194" s="247" t="str">
        <x:v>P-06</x:v>
      </x:c>
      <x:c r="H194" s="247" t="n">
        <x:v>15</x:v>
      </x:c>
      <x:c r="I194" s="247" t="n">
        <x:v>15</x:v>
      </x:c>
      <x:c r="J194" s="249" t="n">
        <x:v>593.91</x:v>
      </x:c>
      <x:c r="K194" s="247" t="str"/>
      <x:c r="L194" s="247" t="str"/>
      <x:c r="M194" s="113" t="n">
        <x:f>IF(A194="","",IF(OR(D194="",E194=""),"",IF(E194&lt;=D194,1,0)))</x:f>
        <x:v>1</x:v>
      </x:c>
      <x:c r="N194" s="120" t="n">
        <x:f>IF(A194="","",IF(OR(H194="",I194=""),"",IFERROR(I194/H194,0)))</x:f>
        <x:v>1</x:v>
      </x:c>
      <x:c r="O194" s="113" t="n">
        <x:f>IF(A194="","",IF(OR(D194="",E194=""),"",MAX(0,E194-D194)))</x:f>
        <x:v>0</x:v>
      </x:c>
      <x:c r="P194" s="113" t="n">
        <x:f>IF(B194="","",WEEKDAY(B194,2))</x:f>
        <x:v>5</x:v>
      </x:c>
      <x:c r="Q194" s="113" t="n">
        <x:f>IF(B194="","",MONTH(B194))</x:f>
        <x:v>8</x:v>
      </x:c>
      <x:c r="R194" s="113" t="n">
        <x:f>IF(B194="","",YEAR(B194))</x:f>
        <x:v>2026</x:v>
      </x:c>
    </x:row>
    <x:row r="195" ht="20" customHeight="1">
      <x:c r="A195" s="247" t="str">
        <x:v>K1-26-0216</x:v>
      </x:c>
      <x:c r="B195" s="248" t="n">
        <x:v>46174</x:v>
      </x:c>
      <x:c r="C195" s="247" t="n">
        <x:v>8</x:v>
      </x:c>
      <x:c r="D195" s="248" t="n">
        <x:v>46177</x:v>
      </x:c>
      <x:c r="E195" s="248" t="n">
        <x:v>46177</x:v>
      </x:c>
      <x:c r="F195" s="247" t="str">
        <x:v>B</x:v>
      </x:c>
      <x:c r="G195" s="247" t="str">
        <x:v>P-01</x:v>
      </x:c>
      <x:c r="H195" s="247" t="n">
        <x:v>2</x:v>
      </x:c>
      <x:c r="I195" s="247" t="n">
        <x:v>0</x:v>
      </x:c>
      <x:c r="J195" s="249" t="n">
        <x:v>43.61</x:v>
      </x:c>
      <x:c r="K195" s="247" t="str"/>
      <x:c r="L195" s="247" t="str"/>
      <x:c r="M195" s="113" t="n">
        <x:f>IF(A195="","",IF(OR(D195="",E195=""),"",IF(E195&lt;=D195,1,0)))</x:f>
        <x:v>1</x:v>
      </x:c>
      <x:c r="N195" s="120" t="str">
        <x:f>IF(A195="","",IF(OR(H195="",I195=""),"",IFERROR(I195/H195,0)))</x:f>
      </x:c>
      <x:c r="O195" s="113" t="n">
        <x:f>IF(A195="","",IF(OR(D195="",E195=""),"",MAX(0,E195-D195)))</x:f>
        <x:v>0</x:v>
      </x:c>
      <x:c r="P195" s="113" t="n">
        <x:f>IF(B195="","",WEEKDAY(B195,2))</x:f>
        <x:v>1</x:v>
      </x:c>
      <x:c r="Q195" s="113" t="n">
        <x:f>IF(B195="","",MONTH(B195))</x:f>
        <x:v>6</x:v>
      </x:c>
      <x:c r="R195" s="113" t="n">
        <x:f>IF(B195="","",YEAR(B195))</x:f>
        <x:v>2026</x:v>
      </x:c>
    </x:row>
    <x:row r="196" ht="20" customHeight="1">
      <x:c r="A196" s="247" t="str">
        <x:v>K1-26-0240</x:v>
      </x:c>
      <x:c r="B196" s="248" t="n">
        <x:v>46181</x:v>
      </x:c>
      <x:c r="C196" s="247" t="n">
        <x:v>14</x:v>
      </x:c>
      <x:c r="D196" s="248" t="n">
        <x:v>46181</x:v>
      </x:c>
      <x:c r="E196" s="248" t="n">
        <x:v>46181</x:v>
      </x:c>
      <x:c r="F196" s="247" t="str">
        <x:v>D</x:v>
      </x:c>
      <x:c r="G196" s="247" t="str">
        <x:v>P-03</x:v>
      </x:c>
      <x:c r="H196" s="247" t="n">
        <x:v>14</x:v>
      </x:c>
      <x:c r="I196" s="247" t="n">
        <x:v>14</x:v>
      </x:c>
      <x:c r="J196" s="249" t="n">
        <x:v>639.57</x:v>
      </x:c>
      <x:c r="K196" s="247" t="str"/>
      <x:c r="L196" s="247" t="str"/>
      <x:c r="M196" s="113" t="n">
        <x:f>IF(A196="","",IF(OR(D196="",E196=""),"",IF(E196&lt;=D196,1,0)))</x:f>
        <x:v>1</x:v>
      </x:c>
      <x:c r="N196" s="120" t="n">
        <x:f>IF(A196="","",IF(OR(H196="",I196=""),"",IFERROR(I196/H196,0)))</x:f>
        <x:v>1</x:v>
      </x:c>
      <x:c r="O196" s="113" t="n">
        <x:f>IF(A196="","",IF(OR(D196="",E196=""),"",MAX(0,E196-D196)))</x:f>
        <x:v>0</x:v>
      </x:c>
      <x:c r="P196" s="113" t="n">
        <x:f>IF(B196="","",WEEKDAY(B196,2))</x:f>
        <x:v>1</x:v>
      </x:c>
      <x:c r="Q196" s="113" t="n">
        <x:f>IF(B196="","",MONTH(B196))</x:f>
        <x:v>6</x:v>
      </x:c>
      <x:c r="R196" s="113" t="n">
        <x:f>IF(B196="","",YEAR(B196))</x:f>
        <x:v>2026</x:v>
      </x:c>
    </x:row>
    <x:row r="197" ht="20" customHeight="1">
      <x:c r="A197" s="247" t="str">
        <x:v>K1-26-0092</x:v>
      </x:c>
      <x:c r="B197" s="248" t="n">
        <x:v>46107</x:v>
      </x:c>
      <x:c r="C197" s="247" t="n">
        <x:v>18</x:v>
      </x:c>
      <x:c r="D197" s="248" t="n">
        <x:v>46109</x:v>
      </x:c>
      <x:c r="E197" s="248" t="n">
        <x:v>46109</x:v>
      </x:c>
      <x:c r="F197" s="247" t="str">
        <x:v>B</x:v>
      </x:c>
      <x:c r="G197" s="247" t="str">
        <x:v>P-05</x:v>
      </x:c>
      <x:c r="H197" s="247" t="n">
        <x:v>11</x:v>
      </x:c>
      <x:c r="I197" s="247" t="n">
        <x:v>11</x:v>
      </x:c>
      <x:c r="J197" s="249" t="n">
        <x:v>482.9</x:v>
      </x:c>
      <x:c r="K197" s="247" t="str"/>
      <x:c r="L197" s="247" t="str"/>
      <x:c r="M197" s="113" t="n">
        <x:f>IF(A197="","",IF(OR(D197="",E197=""),"",IF(E197&lt;=D197,1,0)))</x:f>
        <x:v>1</x:v>
      </x:c>
      <x:c r="N197" s="120" t="n">
        <x:f>IF(A197="","",IF(OR(H197="",I197=""),"",IFERROR(I197/H197,0)))</x:f>
        <x:v>1</x:v>
      </x:c>
      <x:c r="O197" s="113" t="n">
        <x:f>IF(A197="","",IF(OR(D197="",E197=""),"",MAX(0,E197-D197)))</x:f>
        <x:v>0</x:v>
      </x:c>
      <x:c r="P197" s="113" t="n">
        <x:f>IF(B197="","",WEEKDAY(B197,2))</x:f>
        <x:v>4</x:v>
      </x:c>
      <x:c r="Q197" s="113" t="n">
        <x:f>IF(B197="","",MONTH(B197))</x:f>
        <x:v>3</x:v>
      </x:c>
      <x:c r="R197" s="113" t="n">
        <x:f>IF(B197="","",YEAR(B197))</x:f>
        <x:v>2026</x:v>
      </x:c>
    </x:row>
    <x:row r="198" ht="20" customHeight="1">
      <x:c r="A198" s="247" t="str">
        <x:v>K1-26-0361</x:v>
      </x:c>
      <x:c r="B198" s="248" t="n">
        <x:v>46272</x:v>
      </x:c>
      <x:c r="C198" s="247" t="n">
        <x:v>18</x:v>
      </x:c>
      <x:c r="D198" s="248" t="n">
        <x:v>46274</x:v>
      </x:c>
      <x:c r="E198" s="248" t="n">
        <x:v>46274</x:v>
      </x:c>
      <x:c r="F198" s="247" t="str">
        <x:v>A</x:v>
      </x:c>
      <x:c r="G198" s="247" t="str">
        <x:v>P-02</x:v>
      </x:c>
      <x:c r="H198" s="247" t="n">
        <x:v>10</x:v>
      </x:c>
      <x:c r="I198" s="247" t="n">
        <x:v>10</x:v>
      </x:c>
      <x:c r="J198" s="249" t="n">
        <x:v>382</x:v>
      </x:c>
      <x:c r="K198" s="247" t="str"/>
      <x:c r="L198" s="247" t="str"/>
      <x:c r="M198" s="113" t="n">
        <x:f>IF(A198="","",IF(OR(D198="",E198=""),"",IF(E198&lt;=D198,1,0)))</x:f>
        <x:v>1</x:v>
      </x:c>
      <x:c r="N198" s="120" t="n">
        <x:f>IF(A198="","",IF(OR(H198="",I198=""),"",IFERROR(I198/H198,0)))</x:f>
        <x:v>1</x:v>
      </x:c>
      <x:c r="O198" s="113" t="n">
        <x:f>IF(A198="","",IF(OR(D198="",E198=""),"",MAX(0,E198-D198)))</x:f>
        <x:v>0</x:v>
      </x:c>
      <x:c r="P198" s="113" t="n">
        <x:f>IF(B198="","",WEEKDAY(B198,2))</x:f>
        <x:v>1</x:v>
      </x:c>
      <x:c r="Q198" s="113" t="n">
        <x:f>IF(B198="","",MONTH(B198))</x:f>
        <x:v>9</x:v>
      </x:c>
      <x:c r="R198" s="113" t="n">
        <x:f>IF(B198="","",YEAR(B198))</x:f>
        <x:v>2026</x:v>
      </x:c>
    </x:row>
    <x:row r="199" ht="20" customHeight="1">
      <x:c r="A199" s="247" t="str">
        <x:v>K1-26-0398</x:v>
      </x:c>
      <x:c r="B199" s="248" t="n">
        <x:v>46302</x:v>
      </x:c>
      <x:c r="C199" s="247" t="n">
        <x:v>12</x:v>
      </x:c>
      <x:c r="D199" s="248" t="n">
        <x:v>46302</x:v>
      </x:c>
      <x:c r="E199" s="248" t="n">
        <x:v>46302</x:v>
      </x:c>
      <x:c r="F199" s="247" t="str">
        <x:v>C</x:v>
      </x:c>
      <x:c r="G199" s="247" t="str">
        <x:v>P-06</x:v>
      </x:c>
      <x:c r="H199" s="247" t="n">
        <x:v>9</x:v>
      </x:c>
      <x:c r="I199" s="247" t="n">
        <x:v>9</x:v>
      </x:c>
      <x:c r="J199" s="249" t="n">
        <x:v>169.89</x:v>
      </x:c>
      <x:c r="K199" s="247" t="str"/>
      <x:c r="L199" s="247" t="str"/>
      <x:c r="M199" s="113" t="n">
        <x:f>IF(A199="","",IF(OR(D199="",E199=""),"",IF(E199&lt;=D199,1,0)))</x:f>
        <x:v>1</x:v>
      </x:c>
      <x:c r="N199" s="120" t="n">
        <x:f>IF(A199="","",IF(OR(H199="",I199=""),"",IFERROR(I199/H199,0)))</x:f>
        <x:v>1</x:v>
      </x:c>
      <x:c r="O199" s="113" t="n">
        <x:f>IF(A199="","",IF(OR(D199="",E199=""),"",MAX(0,E199-D199)))</x:f>
        <x:v>0</x:v>
      </x:c>
      <x:c r="P199" s="113" t="n">
        <x:f>IF(B199="","",WEEKDAY(B199,2))</x:f>
        <x:v>3</x:v>
      </x:c>
      <x:c r="Q199" s="113" t="n">
        <x:f>IF(B199="","",MONTH(B199))</x:f>
        <x:v>10</x:v>
      </x:c>
      <x:c r="R199" s="113" t="n">
        <x:f>IF(B199="","",YEAR(B199))</x:f>
        <x:v>2026</x:v>
      </x:c>
    </x:row>
    <x:row r="200" ht="20" customHeight="1">
      <x:c r="A200" s="247" t="str">
        <x:v>K1-26-0069</x:v>
      </x:c>
      <x:c r="B200" s="248" t="n">
        <x:v>46068</x:v>
      </x:c>
      <x:c r="C200" s="247" t="n">
        <x:v>18</x:v>
      </x:c>
      <x:c r="D200" s="248" t="n">
        <x:v>46069</x:v>
      </x:c>
      <x:c r="E200" s="248" t="n">
        <x:v>46069</x:v>
      </x:c>
      <x:c r="F200" s="247" t="str">
        <x:v>B</x:v>
      </x:c>
      <x:c r="G200" s="247" t="str">
        <x:v>P-03</x:v>
      </x:c>
      <x:c r="H200" s="247" t="n">
        <x:v>13</x:v>
      </x:c>
      <x:c r="I200" s="247" t="n">
        <x:v>13</x:v>
      </x:c>
      <x:c r="J200" s="249" t="n">
        <x:v>256.39</x:v>
      </x:c>
      <x:c r="K200" s="247" t="str"/>
      <x:c r="L200" s="247" t="str"/>
      <x:c r="M200" s="113" t="n">
        <x:f>IF(A200="","",IF(OR(D200="",E200=""),"",IF(E200&lt;=D200,1,0)))</x:f>
        <x:v>1</x:v>
      </x:c>
      <x:c r="N200" s="120" t="n">
        <x:f>IF(A200="","",IF(OR(H200="",I200=""),"",IFERROR(I200/H200,0)))</x:f>
        <x:v>1</x:v>
      </x:c>
      <x:c r="O200" s="113" t="n">
        <x:f>IF(A200="","",IF(OR(D200="",E200=""),"",MAX(0,E200-D200)))</x:f>
        <x:v>0</x:v>
      </x:c>
      <x:c r="P200" s="113" t="n">
        <x:f>IF(B200="","",WEEKDAY(B200,2))</x:f>
        <x:v>7</x:v>
      </x:c>
      <x:c r="Q200" s="113" t="n">
        <x:f>IF(B200="","",MONTH(B200))</x:f>
        <x:v>2</x:v>
      </x:c>
      <x:c r="R200" s="113" t="n">
        <x:f>IF(B200="","",YEAR(B200))</x:f>
        <x:v>2026</x:v>
      </x:c>
    </x:row>
    <x:row r="201" ht="20" customHeight="1">
      <x:c r="A201" s="247" t="str">
        <x:v>K1-26-0207</x:v>
      </x:c>
      <x:c r="B201" s="248" t="n">
        <x:v>46191</x:v>
      </x:c>
      <x:c r="C201" s="247" t="n">
        <x:v>18</x:v>
      </x:c>
      <x:c r="D201" s="248" t="n">
        <x:v>46193</x:v>
      </x:c>
      <x:c r="E201" s="248" t="n">
        <x:v>46193</x:v>
      </x:c>
      <x:c r="F201" s="247" t="str">
        <x:v>C</x:v>
      </x:c>
      <x:c r="G201" s="247" t="str">
        <x:v>P-02</x:v>
      </x:c>
      <x:c r="H201" s="247" t="n">
        <x:v>13</x:v>
      </x:c>
      <x:c r="I201" s="247" t="n">
        <x:v>12</x:v>
      </x:c>
      <x:c r="J201" s="249" t="n">
        <x:v>256.06</x:v>
      </x:c>
      <x:c r="K201" s="247" t="str"/>
      <x:c r="L201" s="247" t="str"/>
      <x:c r="M201" s="113" t="n">
        <x:f>IF(A201="","",IF(OR(D201="",E201=""),"",IF(E201&lt;=D201,1,0)))</x:f>
        <x:v>1</x:v>
      </x:c>
      <x:c r="N201" s="120" t="n">
        <x:f>IF(A201="","",IF(OR(H201="",I201=""),"",IFERROR(I201/H201,0)))</x:f>
        <x:v>0.9230769230769231</x:v>
      </x:c>
      <x:c r="O201" s="113" t="n">
        <x:f>IF(A201="","",IF(OR(D201="",E201=""),"",MAX(0,E201-D201)))</x:f>
        <x:v>0</x:v>
      </x:c>
      <x:c r="P201" s="113" t="n">
        <x:f>IF(B201="","",WEEKDAY(B201,2))</x:f>
        <x:v>4</x:v>
      </x:c>
      <x:c r="Q201" s="113" t="n">
        <x:f>IF(B201="","",MONTH(B201))</x:f>
        <x:v>6</x:v>
      </x:c>
      <x:c r="R201" s="113" t="n">
        <x:f>IF(B201="","",YEAR(B201))</x:f>
        <x:v>2026</x:v>
      </x:c>
    </x:row>
    <x:row r="202" ht="20" customHeight="1">
      <x:c r="A202" s="247" t="str">
        <x:v>K1-26-0355</x:v>
      </x:c>
      <x:c r="B202" s="248" t="n">
        <x:v>46274</x:v>
      </x:c>
      <x:c r="C202" s="247" t="n">
        <x:v>16</x:v>
      </x:c>
      <x:c r="D202" s="248" t="n">
        <x:v>46277</x:v>
      </x:c>
      <x:c r="E202" s="248" t="n">
        <x:v>46277</x:v>
      </x:c>
      <x:c r="F202" s="247" t="str">
        <x:v>A</x:v>
      </x:c>
      <x:c r="G202" s="247" t="str">
        <x:v>P-05</x:v>
      </x:c>
      <x:c r="H202" s="247" t="n">
        <x:v>14</x:v>
      </x:c>
      <x:c r="I202" s="247" t="n">
        <x:v>14</x:v>
      </x:c>
      <x:c r="J202" s="249" t="n">
        <x:v>464.51</x:v>
      </x:c>
      <x:c r="K202" s="247" t="str"/>
      <x:c r="L202" s="247" t="str"/>
      <x:c r="M202" s="113" t="n">
        <x:f>IF(A202="","",IF(OR(D202="",E202=""),"",IF(E202&lt;=D202,1,0)))</x:f>
        <x:v>1</x:v>
      </x:c>
      <x:c r="N202" s="120" t="n">
        <x:f>IF(A202="","",IF(OR(H202="",I202=""),"",IFERROR(I202/H202,0)))</x:f>
        <x:v>1</x:v>
      </x:c>
      <x:c r="O202" s="113" t="n">
        <x:f>IF(A202="","",IF(OR(D202="",E202=""),"",MAX(0,E202-D202)))</x:f>
        <x:v>0</x:v>
      </x:c>
      <x:c r="P202" s="113" t="n">
        <x:f>IF(B202="","",WEEKDAY(B202,2))</x:f>
        <x:v>3</x:v>
      </x:c>
      <x:c r="Q202" s="113" t="n">
        <x:f>IF(B202="","",MONTH(B202))</x:f>
        <x:v>9</x:v>
      </x:c>
      <x:c r="R202" s="113" t="n">
        <x:f>IF(B202="","",YEAR(B202))</x:f>
        <x:v>2026</x:v>
      </x:c>
    </x:row>
    <x:row r="203" ht="20" customHeight="1">
      <x:c r="A203" s="247" t="str">
        <x:v>K1-26-0014</x:v>
      </x:c>
      <x:c r="B203" s="248" t="n">
        <x:v>46030</x:v>
      </x:c>
      <x:c r="C203" s="247" t="n">
        <x:v>16</x:v>
      </x:c>
      <x:c r="D203" s="248" t="n">
        <x:v>46032</x:v>
      </x:c>
      <x:c r="E203" s="248" t="n">
        <x:v>46032</x:v>
      </x:c>
      <x:c r="F203" s="247" t="str">
        <x:v>B</x:v>
      </x:c>
      <x:c r="G203" s="247" t="str">
        <x:v>P-01</x:v>
      </x:c>
      <x:c r="H203" s="247" t="n">
        <x:v>7</x:v>
      </x:c>
      <x:c r="I203" s="247" t="n">
        <x:v>7</x:v>
      </x:c>
      <x:c r="J203" s="249" t="n">
        <x:v>197.11</x:v>
      </x:c>
      <x:c r="K203" s="247" t="str"/>
      <x:c r="L203" s="247" t="str"/>
      <x:c r="M203" s="113" t="n">
        <x:f>IF(A203="","",IF(OR(D203="",E203=""),"",IF(E203&lt;=D203,1,0)))</x:f>
        <x:v>1</x:v>
      </x:c>
      <x:c r="N203" s="120" t="n">
        <x:f>IF(A203="","",IF(OR(H203="",I203=""),"",IFERROR(I203/H203,0)))</x:f>
        <x:v>1</x:v>
      </x:c>
      <x:c r="O203" s="113" t="n">
        <x:f>IF(A203="","",IF(OR(D203="",E203=""),"",MAX(0,E203-D203)))</x:f>
        <x:v>0</x:v>
      </x:c>
      <x:c r="P203" s="113" t="n">
        <x:f>IF(B203="","",WEEKDAY(B203,2))</x:f>
        <x:v>4</x:v>
      </x:c>
      <x:c r="Q203" s="113" t="n">
        <x:f>IF(B203="","",MONTH(B203))</x:f>
        <x:v>1</x:v>
      </x:c>
      <x:c r="R203" s="113" t="n">
        <x:f>IF(B203="","",YEAR(B203))</x:f>
        <x:v>2026</x:v>
      </x:c>
    </x:row>
    <x:row r="204" ht="20" customHeight="1">
      <x:c r="A204" s="247" t="str">
        <x:v>K1-26-0166</x:v>
      </x:c>
      <x:c r="B204" s="248" t="n">
        <x:v>46153</x:v>
      </x:c>
      <x:c r="C204" s="247" t="n">
        <x:v>8</x:v>
      </x:c>
      <x:c r="D204" s="248" t="n">
        <x:v>46154</x:v>
      </x:c>
      <x:c r="E204" s="248" t="n">
        <x:v>46154</x:v>
      </x:c>
      <x:c r="F204" s="247" t="str">
        <x:v>A</x:v>
      </x:c>
      <x:c r="G204" s="247" t="str">
        <x:v>P-06</x:v>
      </x:c>
      <x:c r="H204" s="247" t="n">
        <x:v>13</x:v>
      </x:c>
      <x:c r="I204" s="247" t="n">
        <x:v>12</x:v>
      </x:c>
      <x:c r="J204" s="249" t="n">
        <x:v>535.11</x:v>
      </x:c>
      <x:c r="K204" s="247" t="str"/>
      <x:c r="L204" s="247" t="str"/>
      <x:c r="M204" s="113" t="n">
        <x:f>IF(A204="","",IF(OR(D204="",E204=""),"",IF(E204&lt;=D204,1,0)))</x:f>
        <x:v>1</x:v>
      </x:c>
      <x:c r="N204" s="120" t="n">
        <x:f>IF(A204="","",IF(OR(H204="",I204=""),"",IFERROR(I204/H204,0)))</x:f>
        <x:v>0.9230769230769231</x:v>
      </x:c>
      <x:c r="O204" s="113" t="n">
        <x:f>IF(A204="","",IF(OR(D204="",E204=""),"",MAX(0,E204-D204)))</x:f>
        <x:v>0</x:v>
      </x:c>
      <x:c r="P204" s="113" t="n">
        <x:f>IF(B204="","",WEEKDAY(B204,2))</x:f>
        <x:v>1</x:v>
      </x:c>
      <x:c r="Q204" s="113" t="n">
        <x:f>IF(B204="","",MONTH(B204))</x:f>
        <x:v>5</x:v>
      </x:c>
      <x:c r="R204" s="113" t="n">
        <x:f>IF(B204="","",YEAR(B204))</x:f>
        <x:v>2026</x:v>
      </x:c>
    </x:row>
    <x:row r="205" ht="20" customHeight="1">
      <x:c r="A205" s="247" t="str">
        <x:v>K1-26-0337</x:v>
      </x:c>
      <x:c r="B205" s="248" t="n">
        <x:v>46294</x:v>
      </x:c>
      <x:c r="C205" s="247" t="n">
        <x:v>16</x:v>
      </x:c>
      <x:c r="D205" s="248" t="n">
        <x:v>46295</x:v>
      </x:c>
      <x:c r="E205" s="248" t="n">
        <x:v>46295</x:v>
      </x:c>
      <x:c r="F205" s="247" t="str">
        <x:v>D</x:v>
      </x:c>
      <x:c r="G205" s="247" t="str">
        <x:v>P-05</x:v>
      </x:c>
      <x:c r="H205" s="247" t="n">
        <x:v>12</x:v>
      </x:c>
      <x:c r="I205" s="247" t="n">
        <x:v>11</x:v>
      </x:c>
      <x:c r="J205" s="249" t="n">
        <x:v>471.15</x:v>
      </x:c>
      <x:c r="K205" s="247" t="str"/>
      <x:c r="L205" s="247" t="str"/>
      <x:c r="M205" s="113" t="n">
        <x:f>IF(A205="","",IF(OR(D205="",E205=""),"",IF(E205&lt;=D205,1,0)))</x:f>
        <x:v>1</x:v>
      </x:c>
      <x:c r="N205" s="120" t="n">
        <x:f>IF(A205="","",IF(OR(H205="",I205=""),"",IFERROR(I205/H205,0)))</x:f>
        <x:v>0.9166666666666666</x:v>
      </x:c>
      <x:c r="O205" s="113" t="n">
        <x:f>IF(A205="","",IF(OR(D205="",E205=""),"",MAX(0,E205-D205)))</x:f>
        <x:v>0</x:v>
      </x:c>
      <x:c r="P205" s="113" t="n">
        <x:f>IF(B205="","",WEEKDAY(B205,2))</x:f>
        <x:v>2</x:v>
      </x:c>
      <x:c r="Q205" s="113" t="n">
        <x:f>IF(B205="","",MONTH(B205))</x:f>
        <x:v>9</x:v>
      </x:c>
      <x:c r="R205" s="113" t="n">
        <x:f>IF(B205="","",YEAR(B205))</x:f>
        <x:v>2026</x:v>
      </x:c>
    </x:row>
    <x:row r="206" ht="20" customHeight="1">
      <x:c r="A206" s="247" t="str">
        <x:v>K1-26-0129</x:v>
      </x:c>
      <x:c r="B206" s="248" t="n">
        <x:v>46119</x:v>
      </x:c>
      <x:c r="C206" s="247" t="n">
        <x:v>18</x:v>
      </x:c>
      <x:c r="D206" s="248" t="n">
        <x:v>46121</x:v>
      </x:c>
      <x:c r="E206" s="248" t="n">
        <x:v>46121</x:v>
      </x:c>
      <x:c r="F206" s="247" t="str">
        <x:v>B</x:v>
      </x:c>
      <x:c r="G206" s="247" t="str">
        <x:v>P-03</x:v>
      </x:c>
      <x:c r="H206" s="247" t="n">
        <x:v>20</x:v>
      </x:c>
      <x:c r="I206" s="247" t="n">
        <x:v>17</x:v>
      </x:c>
      <x:c r="J206" s="249" t="n">
        <x:v>392.67</x:v>
      </x:c>
      <x:c r="K206" s="247" t="str"/>
      <x:c r="L206" s="247" t="str"/>
      <x:c r="M206" s="113" t="n">
        <x:f>IF(A206="","",IF(OR(D206="",E206=""),"",IF(E206&lt;=D206,1,0)))</x:f>
        <x:v>1</x:v>
      </x:c>
      <x:c r="N206" s="120" t="n">
        <x:f>IF(A206="","",IF(OR(H206="",I206=""),"",IFERROR(I206/H206,0)))</x:f>
        <x:v>0.85</x:v>
      </x:c>
      <x:c r="O206" s="113" t="n">
        <x:f>IF(A206="","",IF(OR(D206="",E206=""),"",MAX(0,E206-D206)))</x:f>
        <x:v>0</x:v>
      </x:c>
      <x:c r="P206" s="113" t="n">
        <x:f>IF(B206="","",WEEKDAY(B206,2))</x:f>
        <x:v>2</x:v>
      </x:c>
      <x:c r="Q206" s="113" t="n">
        <x:f>IF(B206="","",MONTH(B206))</x:f>
        <x:v>4</x:v>
      </x:c>
      <x:c r="R206" s="113" t="n">
        <x:f>IF(B206="","",YEAR(B206))</x:f>
        <x:v>2026</x:v>
      </x:c>
    </x:row>
    <x:row r="207" ht="20" customHeight="1">
      <x:c r="A207" s="247" t="str">
        <x:v>K1-26-0369</x:v>
      </x:c>
      <x:c r="B207" s="248" t="n">
        <x:v>46288</x:v>
      </x:c>
      <x:c r="C207" s="247" t="n">
        <x:v>14</x:v>
      </x:c>
      <x:c r="D207" s="248" t="n">
        <x:v>46291</x:v>
      </x:c>
      <x:c r="E207" s="248" t="n">
        <x:v>46291</x:v>
      </x:c>
      <x:c r="F207" s="247" t="str">
        <x:v>C</x:v>
      </x:c>
      <x:c r="G207" s="247" t="str">
        <x:v>P-02</x:v>
      </x:c>
      <x:c r="H207" s="247" t="n">
        <x:v>21</x:v>
      </x:c>
      <x:c r="I207" s="247" t="n">
        <x:v>21</x:v>
      </x:c>
      <x:c r="J207" s="249" t="n">
        <x:v>548.28</x:v>
      </x:c>
      <x:c r="K207" s="247" t="str"/>
      <x:c r="L207" s="247" t="str"/>
      <x:c r="M207" s="113" t="n">
        <x:f>IF(A207="","",IF(OR(D207="",E207=""),"",IF(E207&lt;=D207,1,0)))</x:f>
        <x:v>1</x:v>
      </x:c>
      <x:c r="N207" s="120" t="n">
        <x:f>IF(A207="","",IF(OR(H207="",I207=""),"",IFERROR(I207/H207,0)))</x:f>
        <x:v>1</x:v>
      </x:c>
      <x:c r="O207" s="113" t="n">
        <x:f>IF(A207="","",IF(OR(D207="",E207=""),"",MAX(0,E207-D207)))</x:f>
        <x:v>0</x:v>
      </x:c>
      <x:c r="P207" s="113" t="n">
        <x:f>IF(B207="","",WEEKDAY(B207,2))</x:f>
        <x:v>3</x:v>
      </x:c>
      <x:c r="Q207" s="113" t="n">
        <x:f>IF(B207="","",MONTH(B207))</x:f>
        <x:v>9</x:v>
      </x:c>
      <x:c r="R207" s="113" t="n">
        <x:f>IF(B207="","",YEAR(B207))</x:f>
        <x:v>2026</x:v>
      </x:c>
    </x:row>
    <x:row r="208" ht="20" customHeight="1">
      <x:c r="A208" s="247" t="str">
        <x:v>K1-26-0012</x:v>
      </x:c>
      <x:c r="B208" s="248" t="n">
        <x:v>46049</x:v>
      </x:c>
      <x:c r="C208" s="247" t="n">
        <x:v>14</x:v>
      </x:c>
      <x:c r="D208" s="248" t="n">
        <x:v>46051</x:v>
      </x:c>
      <x:c r="E208" s="248" t="n">
        <x:v>46051</x:v>
      </x:c>
      <x:c r="F208" s="247" t="str">
        <x:v>D</x:v>
      </x:c>
      <x:c r="G208" s="247" t="str">
        <x:v>P-01</x:v>
      </x:c>
      <x:c r="H208" s="247" t="n">
        <x:v>7</x:v>
      </x:c>
      <x:c r="I208" s="247" t="n">
        <x:v>7</x:v>
      </x:c>
      <x:c r="J208" s="249" t="n">
        <x:v>144.47</x:v>
      </x:c>
      <x:c r="K208" s="247" t="str"/>
      <x:c r="L208" s="247" t="str"/>
      <x:c r="M208" s="113" t="n">
        <x:f>IF(A208="","",IF(OR(D208="",E208=""),"",IF(E208&lt;=D208,1,0)))</x:f>
        <x:v>1</x:v>
      </x:c>
      <x:c r="N208" s="120" t="n">
        <x:f>IF(A208="","",IF(OR(H208="",I208=""),"",IFERROR(I208/H208,0)))</x:f>
        <x:v>1</x:v>
      </x:c>
      <x:c r="O208" s="113" t="n">
        <x:f>IF(A208="","",IF(OR(D208="",E208=""),"",MAX(0,E208-D208)))</x:f>
        <x:v>0</x:v>
      </x:c>
      <x:c r="P208" s="113" t="n">
        <x:f>IF(B208="","",WEEKDAY(B208,2))</x:f>
        <x:v>2</x:v>
      </x:c>
      <x:c r="Q208" s="113" t="n">
        <x:f>IF(B208="","",MONTH(B208))</x:f>
        <x:v>1</x:v>
      </x:c>
      <x:c r="R208" s="113" t="n">
        <x:f>IF(B208="","",YEAR(B208))</x:f>
        <x:v>2026</x:v>
      </x:c>
    </x:row>
    <x:row r="209" ht="20" customHeight="1">
      <x:c r="A209" s="247" t="str">
        <x:v>K1-26-0193</x:v>
      </x:c>
      <x:c r="B209" s="248" t="n">
        <x:v>46164</x:v>
      </x:c>
      <x:c r="C209" s="247" t="n">
        <x:v>16</x:v>
      </x:c>
      <x:c r="D209" s="248" t="n">
        <x:v>46165</x:v>
      </x:c>
      <x:c r="E209" s="248" t="n">
        <x:v>46164</x:v>
      </x:c>
      <x:c r="F209" s="247" t="str">
        <x:v>D</x:v>
      </x:c>
      <x:c r="G209" s="247" t="str">
        <x:v>P-01</x:v>
      </x:c>
      <x:c r="H209" s="247" t="n">
        <x:v>7</x:v>
      </x:c>
      <x:c r="I209" s="247" t="n">
        <x:v>7</x:v>
      </x:c>
      <x:c r="J209" s="249" t="n">
        <x:v>196.34</x:v>
      </x:c>
      <x:c r="K209" s="247" t="str"/>
      <x:c r="L209" s="247" t="str"/>
      <x:c r="M209" s="113" t="n">
        <x:f>IF(A209="","",IF(OR(D209="",E209=""),"",IF(E209&lt;=D209,1,0)))</x:f>
        <x:v>1</x:v>
      </x:c>
      <x:c r="N209" s="120" t="n">
        <x:f>IF(A209="","",IF(OR(H209="",I209=""),"",IFERROR(I209/H209,0)))</x:f>
        <x:v>1</x:v>
      </x:c>
      <x:c r="O209" s="113" t="n">
        <x:f>IF(A209="","",IF(OR(D209="",E209=""),"",MAX(0,E209-D209)))</x:f>
        <x:v>0</x:v>
      </x:c>
      <x:c r="P209" s="113" t="n">
        <x:f>IF(B209="","",WEEKDAY(B209,2))</x:f>
        <x:v>5</x:v>
      </x:c>
      <x:c r="Q209" s="113" t="n">
        <x:f>IF(B209="","",MONTH(B209))</x:f>
        <x:v>5</x:v>
      </x:c>
      <x:c r="R209" s="113" t="n">
        <x:f>IF(B209="","",YEAR(B209))</x:f>
        <x:v>2026</x:v>
      </x:c>
    </x:row>
    <x:row r="210" ht="20" customHeight="1">
      <x:c r="A210" s="247" t="str">
        <x:v>K1-26-0335</x:v>
      </x:c>
      <x:c r="B210" s="248" t="n">
        <x:v>46239</x:v>
      </x:c>
      <x:c r="C210" s="247" t="n">
        <x:v>16</x:v>
      </x:c>
      <x:c r="D210" s="248" t="n">
        <x:v>46240</x:v>
      </x:c>
      <x:c r="E210" s="248" t="n">
        <x:v>46240</x:v>
      </x:c>
      <x:c r="F210" s="247" t="str">
        <x:v>A</x:v>
      </x:c>
      <x:c r="G210" s="247" t="str">
        <x:v>P-05</x:v>
      </x:c>
      <x:c r="H210" s="247" t="n">
        <x:v>12</x:v>
      </x:c>
      <x:c r="I210" s="247" t="n">
        <x:v>12</x:v>
      </x:c>
      <x:c r="J210" s="249" t="n">
        <x:v>589.6</x:v>
      </x:c>
      <x:c r="K210" s="247" t="str"/>
      <x:c r="L210" s="247" t="str"/>
      <x:c r="M210" s="113" t="n">
        <x:f>IF(A210="","",IF(OR(D210="",E210=""),"",IF(E210&lt;=D210,1,0)))</x:f>
        <x:v>1</x:v>
      </x:c>
      <x:c r="N210" s="120" t="n">
        <x:f>IF(A210="","",IF(OR(H210="",I210=""),"",IFERROR(I210/H210,0)))</x:f>
        <x:v>1</x:v>
      </x:c>
      <x:c r="O210" s="113" t="n">
        <x:f>IF(A210="","",IF(OR(D210="",E210=""),"",MAX(0,E210-D210)))</x:f>
        <x:v>0</x:v>
      </x:c>
      <x:c r="P210" s="113" t="n">
        <x:f>IF(B210="","",WEEKDAY(B210,2))</x:f>
        <x:v>3</x:v>
      </x:c>
      <x:c r="Q210" s="113" t="n">
        <x:f>IF(B210="","",MONTH(B210))</x:f>
        <x:v>8</x:v>
      </x:c>
      <x:c r="R210" s="113" t="n">
        <x:f>IF(B210="","",YEAR(B210))</x:f>
        <x:v>2026</x:v>
      </x:c>
    </x:row>
    <x:row r="211" ht="20" customHeight="1">
      <x:c r="A211" s="247" t="str">
        <x:v>K1-26-0363</x:v>
      </x:c>
      <x:c r="B211" s="248" t="n">
        <x:v>46275</x:v>
      </x:c>
      <x:c r="C211" s="247" t="n">
        <x:v>16</x:v>
      </x:c>
      <x:c r="D211" s="248" t="n">
        <x:v>46278</x:v>
      </x:c>
      <x:c r="E211" s="248" t="n">
        <x:v>46278</x:v>
      </x:c>
      <x:c r="F211" s="247" t="str">
        <x:v>A</x:v>
      </x:c>
      <x:c r="G211" s="247" t="str">
        <x:v>P-02</x:v>
      </x:c>
      <x:c r="H211" s="247" t="n">
        <x:v>2</x:v>
      </x:c>
      <x:c r="I211" s="247" t="n">
        <x:v>0</x:v>
      </x:c>
      <x:c r="J211" s="249" t="n">
        <x:v>35.22</x:v>
      </x:c>
      <x:c r="K211" s="247" t="str"/>
      <x:c r="L211" s="247" t="str"/>
      <x:c r="M211" s="113" t="n">
        <x:f>IF(A211="","",IF(OR(D211="",E211=""),"",IF(E211&lt;=D211,1,0)))</x:f>
        <x:v>1</x:v>
      </x:c>
      <x:c r="N211" s="120" t="str">
        <x:f>IF(A211="","",IF(OR(H211="",I211=""),"",IFERROR(I211/H211,0)))</x:f>
      </x:c>
      <x:c r="O211" s="113" t="n">
        <x:f>IF(A211="","",IF(OR(D211="",E211=""),"",MAX(0,E211-D211)))</x:f>
        <x:v>0</x:v>
      </x:c>
      <x:c r="P211" s="113" t="n">
        <x:f>IF(B211="","",WEEKDAY(B211,2))</x:f>
        <x:v>4</x:v>
      </x:c>
      <x:c r="Q211" s="113" t="n">
        <x:f>IF(B211="","",MONTH(B211))</x:f>
        <x:v>9</x:v>
      </x:c>
      <x:c r="R211" s="113" t="n">
        <x:f>IF(B211="","",YEAR(B211))</x:f>
        <x:v>2026</x:v>
      </x:c>
    </x:row>
    <x:row r="212" ht="20" customHeight="1">
      <x:c r="A212" s="247" t="str">
        <x:v>K1-26-0254</x:v>
      </x:c>
      <x:c r="B212" s="248" t="n">
        <x:v>46206</x:v>
      </x:c>
      <x:c r="C212" s="247" t="n">
        <x:v>10</x:v>
      </x:c>
      <x:c r="D212" s="248" t="n">
        <x:v>46209</x:v>
      </x:c>
      <x:c r="E212" s="248" t="n">
        <x:v>46209</x:v>
      </x:c>
      <x:c r="F212" s="247" t="str">
        <x:v>A</x:v>
      </x:c>
      <x:c r="G212" s="247" t="str">
        <x:v>P-05</x:v>
      </x:c>
      <x:c r="H212" s="247" t="n">
        <x:v>5</x:v>
      </x:c>
      <x:c r="I212" s="247" t="n">
        <x:v>5</x:v>
      </x:c>
      <x:c r="J212" s="249" t="n">
        <x:v>249.94</x:v>
      </x:c>
      <x:c r="K212" s="247" t="str"/>
      <x:c r="L212" s="247" t="str"/>
      <x:c r="M212" s="113" t="n">
        <x:f>IF(A212="","",IF(OR(D212="",E212=""),"",IF(E212&lt;=D212,1,0)))</x:f>
        <x:v>1</x:v>
      </x:c>
      <x:c r="N212" s="120" t="n">
        <x:f>IF(A212="","",IF(OR(H212="",I212=""),"",IFERROR(I212/H212,0)))</x:f>
        <x:v>1</x:v>
      </x:c>
      <x:c r="O212" s="113" t="n">
        <x:f>IF(A212="","",IF(OR(D212="",E212=""),"",MAX(0,E212-D212)))</x:f>
        <x:v>0</x:v>
      </x:c>
      <x:c r="P212" s="113" t="n">
        <x:f>IF(B212="","",WEEKDAY(B212,2))</x:f>
        <x:v>5</x:v>
      </x:c>
      <x:c r="Q212" s="113" t="n">
        <x:f>IF(B212="","",MONTH(B212))</x:f>
        <x:v>7</x:v>
      </x:c>
      <x:c r="R212" s="113" t="n">
        <x:f>IF(B212="","",YEAR(B212))</x:f>
        <x:v>2026</x:v>
      </x:c>
    </x:row>
    <x:row r="213" ht="20" customHeight="1">
      <x:c r="A213" s="247" t="str">
        <x:v>K1-26-0200</x:v>
      </x:c>
      <x:c r="B213" s="248" t="n">
        <x:v>46194</x:v>
      </x:c>
      <x:c r="C213" s="247" t="n">
        <x:v>8</x:v>
      </x:c>
      <x:c r="D213" s="248" t="n">
        <x:v>46197</x:v>
      </x:c>
      <x:c r="E213" s="248" t="n">
        <x:v>46197</x:v>
      </x:c>
      <x:c r="F213" s="247" t="str">
        <x:v>B</x:v>
      </x:c>
      <x:c r="G213" s="247" t="str">
        <x:v>P-06</x:v>
      </x:c>
      <x:c r="H213" s="247" t="n">
        <x:v>18</x:v>
      </x:c>
      <x:c r="I213" s="247" t="n">
        <x:v>17</x:v>
      </x:c>
      <x:c r="J213" s="249" t="n">
        <x:v>497.72</x:v>
      </x:c>
      <x:c r="K213" s="247" t="str"/>
      <x:c r="L213" s="247" t="str"/>
      <x:c r="M213" s="113" t="n">
        <x:f>IF(A213="","",IF(OR(D213="",E213=""),"",IF(E213&lt;=D213,1,0)))</x:f>
        <x:v>1</x:v>
      </x:c>
      <x:c r="N213" s="120" t="n">
        <x:f>IF(A213="","",IF(OR(H213="",I213=""),"",IFERROR(I213/H213,0)))</x:f>
        <x:v>0.9444444444444444</x:v>
      </x:c>
      <x:c r="O213" s="113" t="n">
        <x:f>IF(A213="","",IF(OR(D213="",E213=""),"",MAX(0,E213-D213)))</x:f>
        <x:v>0</x:v>
      </x:c>
      <x:c r="P213" s="113" t="n">
        <x:f>IF(B213="","",WEEKDAY(B213,2))</x:f>
        <x:v>7</x:v>
      </x:c>
      <x:c r="Q213" s="113" t="n">
        <x:f>IF(B213="","",MONTH(B213))</x:f>
        <x:v>6</x:v>
      </x:c>
      <x:c r="R213" s="113" t="n">
        <x:f>IF(B213="","",YEAR(B213))</x:f>
        <x:v>2026</x:v>
      </x:c>
    </x:row>
    <x:row r="214" ht="20" customHeight="1">
      <x:c r="A214" s="247" t="str">
        <x:v>K1-26-0318</x:v>
      </x:c>
      <x:c r="B214" s="248" t="n">
        <x:v>46258</x:v>
      </x:c>
      <x:c r="C214" s="247" t="n">
        <x:v>10</x:v>
      </x:c>
      <x:c r="D214" s="248" t="n">
        <x:v>46258</x:v>
      </x:c>
      <x:c r="E214" s="248" t="n">
        <x:v>46258</x:v>
      </x:c>
      <x:c r="F214" s="247" t="str">
        <x:v>A</x:v>
      </x:c>
      <x:c r="G214" s="247" t="str">
        <x:v>P-03</x:v>
      </x:c>
      <x:c r="H214" s="247" t="n">
        <x:v>4</x:v>
      </x:c>
      <x:c r="I214" s="247" t="n">
        <x:v>4</x:v>
      </x:c>
      <x:c r="J214" s="249" t="n">
        <x:v>148.6</x:v>
      </x:c>
      <x:c r="K214" s="247" t="str"/>
      <x:c r="L214" s="247" t="str"/>
      <x:c r="M214" s="113" t="n">
        <x:f>IF(A214="","",IF(OR(D214="",E214=""),"",IF(E214&lt;=D214,1,0)))</x:f>
        <x:v>1</x:v>
      </x:c>
      <x:c r="N214" s="120" t="n">
        <x:f>IF(A214="","",IF(OR(H214="",I214=""),"",IFERROR(I214/H214,0)))</x:f>
        <x:v>1</x:v>
      </x:c>
      <x:c r="O214" s="113" t="n">
        <x:f>IF(A214="","",IF(OR(D214="",E214=""),"",MAX(0,E214-D214)))</x:f>
        <x:v>0</x:v>
      </x:c>
      <x:c r="P214" s="113" t="n">
        <x:f>IF(B214="","",WEEKDAY(B214,2))</x:f>
        <x:v>1</x:v>
      </x:c>
      <x:c r="Q214" s="113" t="n">
        <x:f>IF(B214="","",MONTH(B214))</x:f>
        <x:v>8</x:v>
      </x:c>
      <x:c r="R214" s="113" t="n">
        <x:f>IF(B214="","",YEAR(B214))</x:f>
        <x:v>2026</x:v>
      </x:c>
    </x:row>
    <x:row r="215" ht="20" customHeight="1">
      <x:c r="A215" s="247" t="str">
        <x:v>K1-26-0340</x:v>
      </x:c>
      <x:c r="B215" s="248" t="n">
        <x:v>46295</x:v>
      </x:c>
      <x:c r="C215" s="247" t="n">
        <x:v>12</x:v>
      </x:c>
      <x:c r="D215" s="248" t="n">
        <x:v>46296</x:v>
      </x:c>
      <x:c r="E215" s="248" t="n">
        <x:v>46296</x:v>
      </x:c>
      <x:c r="F215" s="247" t="str">
        <x:v>D</x:v>
      </x:c>
      <x:c r="G215" s="247" t="str">
        <x:v>P-05</x:v>
      </x:c>
      <x:c r="H215" s="247" t="n">
        <x:v>15</x:v>
      </x:c>
      <x:c r="I215" s="247" t="n">
        <x:v>15</x:v>
      </x:c>
      <x:c r="J215" s="249" t="n">
        <x:v>460.67</x:v>
      </x:c>
      <x:c r="K215" s="247" t="str"/>
      <x:c r="L215" s="247" t="str"/>
      <x:c r="M215" s="113" t="n">
        <x:f>IF(A215="","",IF(OR(D215="",E215=""),"",IF(E215&lt;=D215,1,0)))</x:f>
        <x:v>1</x:v>
      </x:c>
      <x:c r="N215" s="120" t="n">
        <x:f>IF(A215="","",IF(OR(H215="",I215=""),"",IFERROR(I215/H215,0)))</x:f>
        <x:v>1</x:v>
      </x:c>
      <x:c r="O215" s="113" t="n">
        <x:f>IF(A215="","",IF(OR(D215="",E215=""),"",MAX(0,E215-D215)))</x:f>
        <x:v>0</x:v>
      </x:c>
      <x:c r="P215" s="113" t="n">
        <x:f>IF(B215="","",WEEKDAY(B215,2))</x:f>
        <x:v>3</x:v>
      </x:c>
      <x:c r="Q215" s="113" t="n">
        <x:f>IF(B215="","",MONTH(B215))</x:f>
        <x:v>9</x:v>
      </x:c>
      <x:c r="R215" s="113" t="n">
        <x:f>IF(B215="","",YEAR(B215))</x:f>
        <x:v>2026</x:v>
      </x:c>
    </x:row>
    <x:row r="216" ht="20" customHeight="1">
      <x:c r="A216" s="247" t="str">
        <x:v>K1-26-0306</x:v>
      </x:c>
      <x:c r="B216" s="248" t="n">
        <x:v>46250</x:v>
      </x:c>
      <x:c r="C216" s="247" t="n">
        <x:v>12</x:v>
      </x:c>
      <x:c r="D216" s="248" t="n">
        <x:v>46251</x:v>
      </x:c>
      <x:c r="E216" s="248" t="n">
        <x:v>46251</x:v>
      </x:c>
      <x:c r="F216" s="247" t="str">
        <x:v>A</x:v>
      </x:c>
      <x:c r="G216" s="247" t="str">
        <x:v>P-01</x:v>
      </x:c>
      <x:c r="H216" s="247" t="n">
        <x:v>10</x:v>
      </x:c>
      <x:c r="I216" s="247" t="n">
        <x:v>10</x:v>
      </x:c>
      <x:c r="J216" s="249" t="n">
        <x:v>434.5</x:v>
      </x:c>
      <x:c r="K216" s="247" t="str"/>
      <x:c r="L216" s="247" t="str"/>
      <x:c r="M216" s="113" t="n">
        <x:f>IF(A216="","",IF(OR(D216="",E216=""),"",IF(E216&lt;=D216,1,0)))</x:f>
        <x:v>1</x:v>
      </x:c>
      <x:c r="N216" s="120" t="n">
        <x:f>IF(A216="","",IF(OR(H216="",I216=""),"",IFERROR(I216/H216,0)))</x:f>
        <x:v>1</x:v>
      </x:c>
      <x:c r="O216" s="113" t="n">
        <x:f>IF(A216="","",IF(OR(D216="",E216=""),"",MAX(0,E216-D216)))</x:f>
        <x:v>0</x:v>
      </x:c>
      <x:c r="P216" s="113" t="n">
        <x:f>IF(B216="","",WEEKDAY(B216,2))</x:f>
        <x:v>7</x:v>
      </x:c>
      <x:c r="Q216" s="113" t="n">
        <x:f>IF(B216="","",MONTH(B216))</x:f>
        <x:v>8</x:v>
      </x:c>
      <x:c r="R216" s="113" t="n">
        <x:f>IF(B216="","",YEAR(B216))</x:f>
        <x:v>2026</x:v>
      </x:c>
    </x:row>
    <x:row r="217" ht="20" customHeight="1">
      <x:c r="A217" s="247" t="str">
        <x:v>K1-26-0183</x:v>
      </x:c>
      <x:c r="B217" s="248" t="n">
        <x:v>46149</x:v>
      </x:c>
      <x:c r="C217" s="247" t="n">
        <x:v>8</x:v>
      </x:c>
      <x:c r="D217" s="248" t="n">
        <x:v>46150</x:v>
      </x:c>
      <x:c r="E217" s="248" t="n">
        <x:v>46150</x:v>
      </x:c>
      <x:c r="F217" s="247" t="str">
        <x:v>D</x:v>
      </x:c>
      <x:c r="G217" s="247" t="str">
        <x:v>P-05</x:v>
      </x:c>
      <x:c r="H217" s="247" t="n">
        <x:v>9</x:v>
      </x:c>
      <x:c r="I217" s="247" t="n">
        <x:v>9</x:v>
      </x:c>
      <x:c r="J217" s="249" t="n">
        <x:v>375.18</x:v>
      </x:c>
      <x:c r="K217" s="247" t="str"/>
      <x:c r="L217" s="247" t="str"/>
      <x:c r="M217" s="113" t="n">
        <x:f>IF(A217="","",IF(OR(D217="",E217=""),"",IF(E217&lt;=D217,1,0)))</x:f>
        <x:v>1</x:v>
      </x:c>
      <x:c r="N217" s="120" t="n">
        <x:f>IF(A217="","",IF(OR(H217="",I217=""),"",IFERROR(I217/H217,0)))</x:f>
        <x:v>1</x:v>
      </x:c>
      <x:c r="O217" s="113" t="n">
        <x:f>IF(A217="","",IF(OR(D217="",E217=""),"",MAX(0,E217-D217)))</x:f>
        <x:v>0</x:v>
      </x:c>
      <x:c r="P217" s="113" t="n">
        <x:f>IF(B217="","",WEEKDAY(B217,2))</x:f>
        <x:v>4</x:v>
      </x:c>
      <x:c r="Q217" s="113" t="n">
        <x:f>IF(B217="","",MONTH(B217))</x:f>
        <x:v>5</x:v>
      </x:c>
      <x:c r="R217" s="113" t="n">
        <x:f>IF(B217="","",YEAR(B217))</x:f>
        <x:v>2026</x:v>
      </x:c>
    </x:row>
    <x:row r="218" ht="20" customHeight="1">
      <x:c r="A218" s="247" t="str">
        <x:v>K1-26-0354</x:v>
      </x:c>
      <x:c r="B218" s="248" t="n">
        <x:v>46289</x:v>
      </x:c>
      <x:c r="C218" s="247" t="n">
        <x:v>12</x:v>
      </x:c>
      <x:c r="D218" s="248" t="n">
        <x:v>46292</x:v>
      </x:c>
      <x:c r="E218" s="248" t="n">
        <x:v>46292</x:v>
      </x:c>
      <x:c r="F218" s="247" t="str">
        <x:v>A</x:v>
      </x:c>
      <x:c r="G218" s="247" t="str">
        <x:v>P-01</x:v>
      </x:c>
      <x:c r="H218" s="247" t="n">
        <x:v>12</x:v>
      </x:c>
      <x:c r="I218" s="247" t="n">
        <x:v>12</x:v>
      </x:c>
      <x:c r="J218" s="249" t="n">
        <x:v>579.34</x:v>
      </x:c>
      <x:c r="K218" s="247" t="str"/>
      <x:c r="L218" s="247" t="str"/>
      <x:c r="M218" s="113" t="n">
        <x:f>IF(A218="","",IF(OR(D218="",E218=""),"",IF(E218&lt;=D218,1,0)))</x:f>
        <x:v>1</x:v>
      </x:c>
      <x:c r="N218" s="120" t="n">
        <x:f>IF(A218="","",IF(OR(H218="",I218=""),"",IFERROR(I218/H218,0)))</x:f>
        <x:v>1</x:v>
      </x:c>
      <x:c r="O218" s="113" t="n">
        <x:f>IF(A218="","",IF(OR(D218="",E218=""),"",MAX(0,E218-D218)))</x:f>
        <x:v>0</x:v>
      </x:c>
      <x:c r="P218" s="113" t="n">
        <x:f>IF(B218="","",WEEKDAY(B218,2))</x:f>
        <x:v>4</x:v>
      </x:c>
      <x:c r="Q218" s="113" t="n">
        <x:f>IF(B218="","",MONTH(B218))</x:f>
        <x:v>9</x:v>
      </x:c>
      <x:c r="R218" s="113" t="n">
        <x:f>IF(B218="","",YEAR(B218))</x:f>
        <x:v>2026</x:v>
      </x:c>
    </x:row>
    <x:row r="219" ht="20" customHeight="1">
      <x:c r="A219" s="247" t="str">
        <x:v>K1-26-0378</x:v>
      </x:c>
      <x:c r="B219" s="248" t="n">
        <x:v>46273</x:v>
      </x:c>
      <x:c r="C219" s="247" t="n">
        <x:v>12</x:v>
      </x:c>
      <x:c r="D219" s="248" t="n">
        <x:v>46274</x:v>
      </x:c>
      <x:c r="E219" s="248" t="n">
        <x:v>46274</x:v>
      </x:c>
      <x:c r="F219" s="247" t="str">
        <x:v>D</x:v>
      </x:c>
      <x:c r="G219" s="247" t="str">
        <x:v>P-02</x:v>
      </x:c>
      <x:c r="H219" s="247" t="n">
        <x:v>16</x:v>
      </x:c>
      <x:c r="I219" s="247" t="n">
        <x:v>16</x:v>
      </x:c>
      <x:c r="J219" s="249" t="n">
        <x:v>531.73</x:v>
      </x:c>
      <x:c r="K219" s="247" t="str"/>
      <x:c r="L219" s="247" t="str"/>
      <x:c r="M219" s="113" t="n">
        <x:f>IF(A219="","",IF(OR(D219="",E219=""),"",IF(E219&lt;=D219,1,0)))</x:f>
        <x:v>1</x:v>
      </x:c>
      <x:c r="N219" s="120" t="n">
        <x:f>IF(A219="","",IF(OR(H219="",I219=""),"",IFERROR(I219/H219,0)))</x:f>
        <x:v>1</x:v>
      </x:c>
      <x:c r="O219" s="113" t="n">
        <x:f>IF(A219="","",IF(OR(D219="",E219=""),"",MAX(0,E219-D219)))</x:f>
        <x:v>0</x:v>
      </x:c>
      <x:c r="P219" s="113" t="n">
        <x:f>IF(B219="","",WEEKDAY(B219,2))</x:f>
        <x:v>2</x:v>
      </x:c>
      <x:c r="Q219" s="113" t="n">
        <x:f>IF(B219="","",MONTH(B219))</x:f>
        <x:v>9</x:v>
      </x:c>
      <x:c r="R219" s="113" t="n">
        <x:f>IF(B219="","",YEAR(B219))</x:f>
        <x:v>2026</x:v>
      </x:c>
    </x:row>
    <x:row r="220" ht="20" customHeight="1">
      <x:c r="A220" s="247" t="str">
        <x:v>K1-26-0104</x:v>
      </x:c>
      <x:c r="B220" s="248" t="n">
        <x:v>46100</x:v>
      </x:c>
      <x:c r="C220" s="247" t="n">
        <x:v>8</x:v>
      </x:c>
      <x:c r="D220" s="248" t="n">
        <x:v>46102</x:v>
      </x:c>
      <x:c r="E220" s="248" t="n">
        <x:v>46102</x:v>
      </x:c>
      <x:c r="F220" s="247" t="str">
        <x:v>A</x:v>
      </x:c>
      <x:c r="G220" s="247" t="str">
        <x:v>P-02</x:v>
      </x:c>
      <x:c r="H220" s="247" t="n">
        <x:v>5</x:v>
      </x:c>
      <x:c r="I220" s="247" t="n">
        <x:v>5</x:v>
      </x:c>
      <x:c r="J220" s="249" t="n">
        <x:v>179.89</x:v>
      </x:c>
      <x:c r="K220" s="247" t="str"/>
      <x:c r="L220" s="247" t="str"/>
      <x:c r="M220" s="113" t="n">
        <x:f>IF(A220="","",IF(OR(D220="",E220=""),"",IF(E220&lt;=D220,1,0)))</x:f>
        <x:v>1</x:v>
      </x:c>
      <x:c r="N220" s="120" t="n">
        <x:f>IF(A220="","",IF(OR(H220="",I220=""),"",IFERROR(I220/H220,0)))</x:f>
        <x:v>1</x:v>
      </x:c>
      <x:c r="O220" s="113" t="n">
        <x:f>IF(A220="","",IF(OR(D220="",E220=""),"",MAX(0,E220-D220)))</x:f>
        <x:v>0</x:v>
      </x:c>
      <x:c r="P220" s="113" t="n">
        <x:f>IF(B220="","",WEEKDAY(B220,2))</x:f>
        <x:v>4</x:v>
      </x:c>
      <x:c r="Q220" s="113" t="n">
        <x:f>IF(B220="","",MONTH(B220))</x:f>
        <x:v>3</x:v>
      </x:c>
      <x:c r="R220" s="113" t="n">
        <x:f>IF(B220="","",YEAR(B220))</x:f>
        <x:v>2026</x:v>
      </x:c>
    </x:row>
    <x:row r="221" ht="20" customHeight="1">
      <x:c r="A221" s="247" t="str">
        <x:v>K1-26-0312</x:v>
      </x:c>
      <x:c r="B221" s="248" t="n">
        <x:v>46247</x:v>
      </x:c>
      <x:c r="C221" s="247" t="n">
        <x:v>12</x:v>
      </x:c>
      <x:c r="D221" s="248" t="n">
        <x:v>46247</x:v>
      </x:c>
      <x:c r="E221" s="248" t="n">
        <x:v>46247</x:v>
      </x:c>
      <x:c r="F221" s="247" t="str">
        <x:v>B</x:v>
      </x:c>
      <x:c r="G221" s="247" t="str">
        <x:v>P-03</x:v>
      </x:c>
      <x:c r="H221" s="247" t="n">
        <x:v>20</x:v>
      </x:c>
      <x:c r="I221" s="247" t="n">
        <x:v>20</x:v>
      </x:c>
      <x:c r="J221" s="249" t="n">
        <x:v>820.15</x:v>
      </x:c>
      <x:c r="K221" s="247" t="str"/>
      <x:c r="L221" s="247" t="str"/>
      <x:c r="M221" s="113" t="n">
        <x:f>IF(A221="","",IF(OR(D221="",E221=""),"",IF(E221&lt;=D221,1,0)))</x:f>
        <x:v>1</x:v>
      </x:c>
      <x:c r="N221" s="120" t="n">
        <x:f>IF(A221="","",IF(OR(H221="",I221=""),"",IFERROR(I221/H221,0)))</x:f>
        <x:v>1</x:v>
      </x:c>
      <x:c r="O221" s="113" t="n">
        <x:f>IF(A221="","",IF(OR(D221="",E221=""),"",MAX(0,E221-D221)))</x:f>
        <x:v>0</x:v>
      </x:c>
      <x:c r="P221" s="113" t="n">
        <x:f>IF(B221="","",WEEKDAY(B221,2))</x:f>
        <x:v>4</x:v>
      </x:c>
      <x:c r="Q221" s="113" t="n">
        <x:f>IF(B221="","",MONTH(B221))</x:f>
        <x:v>8</x:v>
      </x:c>
      <x:c r="R221" s="113" t="n">
        <x:f>IF(B221="","",YEAR(B221))</x:f>
        <x:v>2026</x:v>
      </x:c>
    </x:row>
    <x:row r="222" ht="20" customHeight="1">
      <x:c r="A222" s="247" t="str">
        <x:v>K1-26-0063</x:v>
      </x:c>
      <x:c r="B222" s="248" t="n">
        <x:v>46068</x:v>
      </x:c>
      <x:c r="C222" s="247" t="n">
        <x:v>8</x:v>
      </x:c>
      <x:c r="D222" s="248" t="n">
        <x:v>46071</x:v>
      </x:c>
      <x:c r="E222" s="248" t="n">
        <x:v>46071</x:v>
      </x:c>
      <x:c r="F222" s="247" t="str">
        <x:v>B</x:v>
      </x:c>
      <x:c r="G222" s="247" t="str">
        <x:v>P-06</x:v>
      </x:c>
      <x:c r="H222" s="247" t="n">
        <x:v>11</x:v>
      </x:c>
      <x:c r="I222" s="247" t="n">
        <x:v>11</x:v>
      </x:c>
      <x:c r="J222" s="249" t="n">
        <x:v>391.89</x:v>
      </x:c>
      <x:c r="K222" s="247" t="str"/>
      <x:c r="L222" s="247" t="str"/>
      <x:c r="M222" s="113" t="n">
        <x:f>IF(A222="","",IF(OR(D222="",E222=""),"",IF(E222&lt;=D222,1,0)))</x:f>
        <x:v>1</x:v>
      </x:c>
      <x:c r="N222" s="120" t="n">
        <x:f>IF(A222="","",IF(OR(H222="",I222=""),"",IFERROR(I222/H222,0)))</x:f>
        <x:v>1</x:v>
      </x:c>
      <x:c r="O222" s="113" t="n">
        <x:f>IF(A222="","",IF(OR(D222="",E222=""),"",MAX(0,E222-D222)))</x:f>
        <x:v>0</x:v>
      </x:c>
      <x:c r="P222" s="113" t="n">
        <x:f>IF(B222="","",WEEKDAY(B222,2))</x:f>
        <x:v>7</x:v>
      </x:c>
      <x:c r="Q222" s="113" t="n">
        <x:f>IF(B222="","",MONTH(B222))</x:f>
        <x:v>2</x:v>
      </x:c>
      <x:c r="R222" s="113" t="n">
        <x:f>IF(B222="","",YEAR(B222))</x:f>
        <x:v>2026</x:v>
      </x:c>
    </x:row>
    <x:row r="223" ht="20" customHeight="1">
      <x:c r="A223" s="247" t="str">
        <x:v>K1-26-0230</x:v>
      </x:c>
      <x:c r="B223" s="248" t="n">
        <x:v>46203</x:v>
      </x:c>
      <x:c r="C223" s="247" t="n">
        <x:v>8</x:v>
      </x:c>
      <x:c r="D223" s="248" t="n">
        <x:v>46206</x:v>
      </x:c>
      <x:c r="E223" s="248" t="n">
        <x:v>46206</x:v>
      </x:c>
      <x:c r="F223" s="247" t="str">
        <x:v>A</x:v>
      </x:c>
      <x:c r="G223" s="247" t="str">
        <x:v>P-05</x:v>
      </x:c>
      <x:c r="H223" s="247" t="n">
        <x:v>19</x:v>
      </x:c>
      <x:c r="I223" s="247" t="n">
        <x:v>19</x:v>
      </x:c>
      <x:c r="J223" s="249" t="n">
        <x:v>355.85</x:v>
      </x:c>
      <x:c r="K223" s="247" t="str"/>
      <x:c r="L223" s="247" t="str"/>
      <x:c r="M223" s="113" t="n">
        <x:f>IF(A223="","",IF(OR(D223="",E223=""),"",IF(E223&lt;=D223,1,0)))</x:f>
        <x:v>1</x:v>
      </x:c>
      <x:c r="N223" s="120" t="n">
        <x:f>IF(A223="","",IF(OR(H223="",I223=""),"",IFERROR(I223/H223,0)))</x:f>
        <x:v>1</x:v>
      </x:c>
      <x:c r="O223" s="113" t="n">
        <x:f>IF(A223="","",IF(OR(D223="",E223=""),"",MAX(0,E223-D223)))</x:f>
        <x:v>0</x:v>
      </x:c>
      <x:c r="P223" s="113" t="n">
        <x:f>IF(B223="","",WEEKDAY(B223,2))</x:f>
        <x:v>2</x:v>
      </x:c>
      <x:c r="Q223" s="113" t="n">
        <x:f>IF(B223="","",MONTH(B223))</x:f>
        <x:v>6</x:v>
      </x:c>
      <x:c r="R223" s="113" t="n">
        <x:f>IF(B223="","",YEAR(B223))</x:f>
        <x:v>2026</x:v>
      </x:c>
    </x:row>
    <x:row r="224" ht="20" customHeight="1">
      <x:c r="A224" s="247" t="str">
        <x:v>K1-26-0175</x:v>
      </x:c>
      <x:c r="B224" s="248" t="n">
        <x:v>46170</x:v>
      </x:c>
      <x:c r="C224" s="247" t="n">
        <x:v>18</x:v>
      </x:c>
      <x:c r="D224" s="248" t="n">
        <x:v>46171</x:v>
      </x:c>
      <x:c r="E224" s="248" t="n">
        <x:v>46171</x:v>
      </x:c>
      <x:c r="F224" s="247" t="str">
        <x:v>B</x:v>
      </x:c>
      <x:c r="G224" s="247" t="str">
        <x:v>P-05</x:v>
      </x:c>
      <x:c r="H224" s="247" t="n">
        <x:v>6</x:v>
      </x:c>
      <x:c r="I224" s="247" t="n">
        <x:v>6</x:v>
      </x:c>
      <x:c r="J224" s="249" t="n">
        <x:v>135.08</x:v>
      </x:c>
      <x:c r="K224" s="247" t="str"/>
      <x:c r="L224" s="247" t="str"/>
      <x:c r="M224" s="113" t="n">
        <x:f>IF(A224="","",IF(OR(D224="",E224=""),"",IF(E224&lt;=D224,1,0)))</x:f>
        <x:v>1</x:v>
      </x:c>
      <x:c r="N224" s="120" t="n">
        <x:f>IF(A224="","",IF(OR(H224="",I224=""),"",IFERROR(I224/H224,0)))</x:f>
        <x:v>1</x:v>
      </x:c>
      <x:c r="O224" s="113" t="n">
        <x:f>IF(A224="","",IF(OR(D224="",E224=""),"",MAX(0,E224-D224)))</x:f>
        <x:v>0</x:v>
      </x:c>
      <x:c r="P224" s="113" t="n">
        <x:f>IF(B224="","",WEEKDAY(B224,2))</x:f>
        <x:v>4</x:v>
      </x:c>
      <x:c r="Q224" s="113" t="n">
        <x:f>IF(B224="","",MONTH(B224))</x:f>
        <x:v>5</x:v>
      </x:c>
      <x:c r="R224" s="113" t="n">
        <x:f>IF(B224="","",YEAR(B224))</x:f>
        <x:v>2026</x:v>
      </x:c>
    </x:row>
    <x:row r="225" ht="20" customHeight="1">
      <x:c r="A225" s="247" t="str">
        <x:v>K1-26-0095</x:v>
      </x:c>
      <x:c r="B225" s="248" t="n">
        <x:v>46098</x:v>
      </x:c>
      <x:c r="C225" s="247" t="n">
        <x:v>10</x:v>
      </x:c>
      <x:c r="D225" s="248" t="n">
        <x:v>46099</x:v>
      </x:c>
      <x:c r="E225" s="248" t="n">
        <x:v>46099</x:v>
      </x:c>
      <x:c r="F225" s="247" t="str">
        <x:v>C</x:v>
      </x:c>
      <x:c r="G225" s="247" t="str">
        <x:v>P-06</x:v>
      </x:c>
      <x:c r="H225" s="247" t="n">
        <x:v>23</x:v>
      </x:c>
      <x:c r="I225" s="247" t="n">
        <x:v>23</x:v>
      </x:c>
      <x:c r="J225" s="249" t="n">
        <x:v>844.9</x:v>
      </x:c>
      <x:c r="K225" s="247" t="str"/>
      <x:c r="L225" s="247" t="str"/>
      <x:c r="M225" s="113" t="n">
        <x:f>IF(A225="","",IF(OR(D225="",E225=""),"",IF(E225&lt;=D225,1,0)))</x:f>
        <x:v>1</x:v>
      </x:c>
      <x:c r="N225" s="120" t="n">
        <x:f>IF(A225="","",IF(OR(H225="",I225=""),"",IFERROR(I225/H225,0)))</x:f>
        <x:v>1</x:v>
      </x:c>
      <x:c r="O225" s="113" t="n">
        <x:f>IF(A225="","",IF(OR(D225="",E225=""),"",MAX(0,E225-D225)))</x:f>
        <x:v>0</x:v>
      </x:c>
      <x:c r="P225" s="113" t="n">
        <x:f>IF(B225="","",WEEKDAY(B225,2))</x:f>
        <x:v>2</x:v>
      </x:c>
      <x:c r="Q225" s="113" t="n">
        <x:f>IF(B225="","",MONTH(B225))</x:f>
        <x:v>3</x:v>
      </x:c>
      <x:c r="R225" s="113" t="n">
        <x:f>IF(B225="","",YEAR(B225))</x:f>
        <x:v>2026</x:v>
      </x:c>
    </x:row>
    <x:row r="226" ht="20" customHeight="1">
      <x:c r="A226" s="247" t="str">
        <x:v>K1-26-0375</x:v>
      </x:c>
      <x:c r="B226" s="248" t="n">
        <x:v>46268</x:v>
      </x:c>
      <x:c r="C226" s="247" t="n">
        <x:v>10</x:v>
      </x:c>
      <x:c r="D226" s="248" t="n">
        <x:v>46268</x:v>
      </x:c>
      <x:c r="E226" s="248" t="n">
        <x:v>46268</x:v>
      </x:c>
      <x:c r="F226" s="247" t="str">
        <x:v>C</x:v>
      </x:c>
      <x:c r="G226" s="247" t="str">
        <x:v>P-01</x:v>
      </x:c>
      <x:c r="H226" s="247" t="n">
        <x:v>21</x:v>
      </x:c>
      <x:c r="I226" s="247" t="n">
        <x:v>21</x:v>
      </x:c>
      <x:c r="J226" s="249" t="n">
        <x:v>531.04</x:v>
      </x:c>
      <x:c r="K226" s="247" t="str"/>
      <x:c r="L226" s="247" t="str"/>
      <x:c r="M226" s="113" t="n">
        <x:f>IF(A226="","",IF(OR(D226="",E226=""),"",IF(E226&lt;=D226,1,0)))</x:f>
        <x:v>1</x:v>
      </x:c>
      <x:c r="N226" s="120" t="n">
        <x:f>IF(A226="","",IF(OR(H226="",I226=""),"",IFERROR(I226/H226,0)))</x:f>
        <x:v>1</x:v>
      </x:c>
      <x:c r="O226" s="113" t="n">
        <x:f>IF(A226="","",IF(OR(D226="",E226=""),"",MAX(0,E226-D226)))</x:f>
        <x:v>0</x:v>
      </x:c>
      <x:c r="P226" s="113" t="n">
        <x:f>IF(B226="","",WEEKDAY(B226,2))</x:f>
        <x:v>4</x:v>
      </x:c>
      <x:c r="Q226" s="113" t="n">
        <x:f>IF(B226="","",MONTH(B226))</x:f>
        <x:v>9</x:v>
      </x:c>
      <x:c r="R226" s="113" t="n">
        <x:f>IF(B226="","",YEAR(B226))</x:f>
        <x:v>2026</x:v>
      </x:c>
    </x:row>
    <x:row r="227" ht="20" customHeight="1">
      <x:c r="A227" s="247" t="str">
        <x:v>K1-26-0155</x:v>
      </x:c>
      <x:c r="B227" s="248" t="n">
        <x:v>46146</x:v>
      </x:c>
      <x:c r="C227" s="247" t="n">
        <x:v>14</x:v>
      </x:c>
      <x:c r="D227" s="248" t="n">
        <x:v>46149</x:v>
      </x:c>
      <x:c r="E227" s="248" t="n">
        <x:v>46150</x:v>
      </x:c>
      <x:c r="F227" s="247" t="str">
        <x:v>D</x:v>
      </x:c>
      <x:c r="G227" s="247" t="str">
        <x:v>P-06</x:v>
      </x:c>
      <x:c r="H227" s="247" t="n">
        <x:v>22</x:v>
      </x:c>
      <x:c r="I227" s="247" t="n">
        <x:v>22</x:v>
      </x:c>
      <x:c r="J227" s="249" t="n">
        <x:v>1017.15</x:v>
      </x:c>
      <x:c r="K227" s="247" t="str">
        <x:f>Lang!$B$62</x:f>
        <x:v>Transport delay</x:v>
      </x:c>
      <x:c r="L227" s="247" t="str"/>
      <x:c r="M227" s="113" t="n">
        <x:f>IF(A227="","",IF(OR(D227="",E227=""),"",IF(E227&lt;=D227,1,0)))</x:f>
        <x:v>0</x:v>
      </x:c>
      <x:c r="N227" s="120" t="n">
        <x:f>IF(A227="","",IF(OR(H227="",I227=""),"",IFERROR(I227/H227,0)))</x:f>
        <x:v>1</x:v>
      </x:c>
      <x:c r="O227" s="113" t="n">
        <x:f>IF(A227="","",IF(OR(D227="",E227=""),"",MAX(0,E227-D227)))</x:f>
        <x:v>1</x:v>
      </x:c>
      <x:c r="P227" s="113" t="n">
        <x:f>IF(B227="","",WEEKDAY(B227,2))</x:f>
        <x:v>1</x:v>
      </x:c>
      <x:c r="Q227" s="113" t="n">
        <x:f>IF(B227="","",MONTH(B227))</x:f>
        <x:v>5</x:v>
      </x:c>
      <x:c r="R227" s="113" t="n">
        <x:f>IF(B227="","",YEAR(B227))</x:f>
        <x:v>2026</x:v>
      </x:c>
    </x:row>
    <x:row r="228" ht="20" customHeight="1">
      <x:c r="A228" s="247" t="str">
        <x:v>K1-26-0052</x:v>
      </x:c>
      <x:c r="B228" s="248" t="n">
        <x:v>46058</x:v>
      </x:c>
      <x:c r="C228" s="247" t="n">
        <x:v>12</x:v>
      </x:c>
      <x:c r="D228" s="248" t="n">
        <x:v>46060</x:v>
      </x:c>
      <x:c r="E228" s="248" t="n">
        <x:v>46060</x:v>
      </x:c>
      <x:c r="F228" s="247" t="str">
        <x:v>A</x:v>
      </x:c>
      <x:c r="G228" s="247" t="str">
        <x:v>P-03</x:v>
      </x:c>
      <x:c r="H228" s="247" t="n">
        <x:v>8</x:v>
      </x:c>
      <x:c r="I228" s="247" t="n">
        <x:v>8</x:v>
      </x:c>
      <x:c r="J228" s="249" t="n">
        <x:v>154.48</x:v>
      </x:c>
      <x:c r="K228" s="247" t="str"/>
      <x:c r="L228" s="247" t="str"/>
      <x:c r="M228" s="113" t="n">
        <x:f>IF(A228="","",IF(OR(D228="",E228=""),"",IF(E228&lt;=D228,1,0)))</x:f>
        <x:v>1</x:v>
      </x:c>
      <x:c r="N228" s="120" t="n">
        <x:f>IF(A228="","",IF(OR(H228="",I228=""),"",IFERROR(I228/H228,0)))</x:f>
        <x:v>1</x:v>
      </x:c>
      <x:c r="O228" s="113" t="n">
        <x:f>IF(A228="","",IF(OR(D228="",E228=""),"",MAX(0,E228-D228)))</x:f>
        <x:v>0</x:v>
      </x:c>
      <x:c r="P228" s="113" t="n">
        <x:f>IF(B228="","",WEEKDAY(B228,2))</x:f>
        <x:v>4</x:v>
      </x:c>
      <x:c r="Q228" s="113" t="n">
        <x:f>IF(B228="","",MONTH(B228))</x:f>
        <x:v>2</x:v>
      </x:c>
      <x:c r="R228" s="113" t="n">
        <x:f>IF(B228="","",YEAR(B228))</x:f>
        <x:v>2026</x:v>
      </x:c>
    </x:row>
    <x:row r="229" ht="20" customHeight="1">
      <x:c r="A229" s="247" t="str">
        <x:v>K1-26-0387</x:v>
      </x:c>
      <x:c r="B229" s="248" t="n">
        <x:v>46301</x:v>
      </x:c>
      <x:c r="C229" s="247" t="n">
        <x:v>10</x:v>
      </x:c>
      <x:c r="D229" s="248" t="n">
        <x:v>46304</x:v>
      </x:c>
      <x:c r="E229" s="248" t="n">
        <x:v>46304</x:v>
      </x:c>
      <x:c r="F229" s="247" t="str">
        <x:v>A</x:v>
      </x:c>
      <x:c r="G229" s="247" t="str">
        <x:v>P-06</x:v>
      </x:c>
      <x:c r="H229" s="247" t="n">
        <x:v>24</x:v>
      </x:c>
      <x:c r="I229" s="247" t="n">
        <x:v>24</x:v>
      </x:c>
      <x:c r="J229" s="249" t="n">
        <x:v>1106.05</x:v>
      </x:c>
      <x:c r="K229" s="247" t="str"/>
      <x:c r="L229" s="247" t="str"/>
      <x:c r="M229" s="113" t="n">
        <x:f>IF(A229="","",IF(OR(D229="",E229=""),"",IF(E229&lt;=D229,1,0)))</x:f>
        <x:v>1</x:v>
      </x:c>
      <x:c r="N229" s="120" t="n">
        <x:f>IF(A229="","",IF(OR(H229="",I229=""),"",IFERROR(I229/H229,0)))</x:f>
        <x:v>1</x:v>
      </x:c>
      <x:c r="O229" s="113" t="n">
        <x:f>IF(A229="","",IF(OR(D229="",E229=""),"",MAX(0,E229-D229)))</x:f>
        <x:v>0</x:v>
      </x:c>
      <x:c r="P229" s="113" t="n">
        <x:f>IF(B229="","",WEEKDAY(B229,2))</x:f>
        <x:v>2</x:v>
      </x:c>
      <x:c r="Q229" s="113" t="n">
        <x:f>IF(B229="","",MONTH(B229))</x:f>
        <x:v>10</x:v>
      </x:c>
      <x:c r="R229" s="113" t="n">
        <x:f>IF(B229="","",YEAR(B229))</x:f>
        <x:v>2026</x:v>
      </x:c>
    </x:row>
    <x:row r="230" ht="20" customHeight="1">
      <x:c r="A230" s="247" t="str">
        <x:v>K1-26-0382</x:v>
      </x:c>
      <x:c r="B230" s="248" t="n">
        <x:v>46290</x:v>
      </x:c>
      <x:c r="C230" s="247" t="n">
        <x:v>14</x:v>
      </x:c>
      <x:c r="D230" s="248" t="n">
        <x:v>46291</x:v>
      </x:c>
      <x:c r="E230" s="248" t="n">
        <x:v>46293</x:v>
      </x:c>
      <x:c r="F230" s="247" t="str">
        <x:v>A</x:v>
      </x:c>
      <x:c r="G230" s="247" t="str">
        <x:v>P-01</x:v>
      </x:c>
      <x:c r="H230" s="247" t="n">
        <x:v>23</x:v>
      </x:c>
      <x:c r="I230" s="247" t="n">
        <x:v>22</x:v>
      </x:c>
      <x:c r="J230" s="249" t="n">
        <x:v>605.97</x:v>
      </x:c>
      <x:c r="K230" s="247" t="str">
        <x:f>Lang!$B$60</x:f>
        <x:v>Picking delay</x:v>
      </x:c>
      <x:c r="L230" s="247" t="str"/>
      <x:c r="M230" s="113" t="n">
        <x:f>IF(A230="","",IF(OR(D230="",E230=""),"",IF(E230&lt;=D230,1,0)))</x:f>
        <x:v>0</x:v>
      </x:c>
      <x:c r="N230" s="120" t="n">
        <x:f>IF(A230="","",IF(OR(H230="",I230=""),"",IFERROR(I230/H230,0)))</x:f>
        <x:v>0.9565217391304348</x:v>
      </x:c>
      <x:c r="O230" s="113" t="n">
        <x:f>IF(A230="","",IF(OR(D230="",E230=""),"",MAX(0,E230-D230)))</x:f>
        <x:v>2</x:v>
      </x:c>
      <x:c r="P230" s="113" t="n">
        <x:f>IF(B230="","",WEEKDAY(B230,2))</x:f>
        <x:v>5</x:v>
      </x:c>
      <x:c r="Q230" s="113" t="n">
        <x:f>IF(B230="","",MONTH(B230))</x:f>
        <x:v>9</x:v>
      </x:c>
      <x:c r="R230" s="113" t="n">
        <x:f>IF(B230="","",YEAR(B230))</x:f>
        <x:v>2026</x:v>
      </x:c>
    </x:row>
    <x:row r="231" ht="20" customHeight="1">
      <x:c r="A231" s="247" t="str">
        <x:v>K1-26-0003</x:v>
      </x:c>
      <x:c r="B231" s="248" t="n">
        <x:v>46051</x:v>
      </x:c>
      <x:c r="C231" s="247" t="n">
        <x:v>12</x:v>
      </x:c>
      <x:c r="D231" s="248" t="n">
        <x:v>46054</x:v>
      </x:c>
      <x:c r="E231" s="248" t="n">
        <x:v>46054</x:v>
      </x:c>
      <x:c r="F231" s="247" t="str">
        <x:v>C</x:v>
      </x:c>
      <x:c r="G231" s="247" t="str">
        <x:v>P-03</x:v>
      </x:c>
      <x:c r="H231" s="247" t="n">
        <x:v>11</x:v>
      </x:c>
      <x:c r="I231" s="247" t="n">
        <x:v>11</x:v>
      </x:c>
      <x:c r="J231" s="249" t="n">
        <x:v>287.02</x:v>
      </x:c>
      <x:c r="K231" s="247" t="str"/>
      <x:c r="L231" s="247" t="str"/>
      <x:c r="M231" s="113" t="n">
        <x:f>IF(A231="","",IF(OR(D231="",E231=""),"",IF(E231&lt;=D231,1,0)))</x:f>
        <x:v>1</x:v>
      </x:c>
      <x:c r="N231" s="120" t="n">
        <x:f>IF(A231="","",IF(OR(H231="",I231=""),"",IFERROR(I231/H231,0)))</x:f>
        <x:v>1</x:v>
      </x:c>
      <x:c r="O231" s="113" t="n">
        <x:f>IF(A231="","",IF(OR(D231="",E231=""),"",MAX(0,E231-D231)))</x:f>
        <x:v>0</x:v>
      </x:c>
      <x:c r="P231" s="113" t="n">
        <x:f>IF(B231="","",WEEKDAY(B231,2))</x:f>
        <x:v>4</x:v>
      </x:c>
      <x:c r="Q231" s="113" t="n">
        <x:f>IF(B231="","",MONTH(B231))</x:f>
        <x:v>1</x:v>
      </x:c>
      <x:c r="R231" s="113" t="n">
        <x:f>IF(B231="","",YEAR(B231))</x:f>
        <x:v>2026</x:v>
      </x:c>
    </x:row>
    <x:row r="232" ht="20" customHeight="1">
      <x:c r="A232" s="247" t="str">
        <x:v>K1-26-0141</x:v>
      </x:c>
      <x:c r="B232" s="248" t="n">
        <x:v>46129</x:v>
      </x:c>
      <x:c r="C232" s="247" t="n">
        <x:v>18</x:v>
      </x:c>
      <x:c r="D232" s="248" t="n">
        <x:v>46132</x:v>
      </x:c>
      <x:c r="E232" s="248" t="n">
        <x:v>46133</x:v>
      </x:c>
      <x:c r="F232" s="247" t="str">
        <x:v>B</x:v>
      </x:c>
      <x:c r="G232" s="247" t="str">
        <x:v>P-04</x:v>
      </x:c>
      <x:c r="H232" s="247" t="n">
        <x:v>2</x:v>
      </x:c>
      <x:c r="I232" s="247" t="n">
        <x:v>1</x:v>
      </x:c>
      <x:c r="J232" s="249" t="n">
        <x:v>53.24</x:v>
      </x:c>
      <x:c r="K232" s="247" t="str">
        <x:f>Lang!$B$59</x:f>
        <x:v>Low stock</x:v>
      </x:c>
      <x:c r="L232" s="247" t="str"/>
      <x:c r="M232" s="113" t="n">
        <x:f>IF(A232="","",IF(OR(D232="",E232=""),"",IF(E232&lt;=D232,1,0)))</x:f>
        <x:v>0</x:v>
      </x:c>
      <x:c r="N232" s="120" t="n">
        <x:f>IF(A232="","",IF(OR(H232="",I232=""),"",IFERROR(I232/H232,0)))</x:f>
        <x:v>0.5</x:v>
      </x:c>
      <x:c r="O232" s="113" t="n">
        <x:f>IF(A232="","",IF(OR(D232="",E232=""),"",MAX(0,E232-D232)))</x:f>
        <x:v>1</x:v>
      </x:c>
      <x:c r="P232" s="113" t="n">
        <x:f>IF(B232="","",WEEKDAY(B232,2))</x:f>
        <x:v>5</x:v>
      </x:c>
      <x:c r="Q232" s="113" t="n">
        <x:f>IF(B232="","",MONTH(B232))</x:f>
        <x:v>4</x:v>
      </x:c>
      <x:c r="R232" s="113" t="n">
        <x:f>IF(B232="","",YEAR(B232))</x:f>
        <x:v>2026</x:v>
      </x:c>
    </x:row>
    <x:row r="233" ht="20" customHeight="1">
      <x:c r="A233" s="247" t="str">
        <x:v>K1-26-0151</x:v>
      </x:c>
      <x:c r="B233" s="248" t="n">
        <x:v>46125</x:v>
      </x:c>
      <x:c r="C233" s="247" t="n">
        <x:v>12</x:v>
      </x:c>
      <x:c r="D233" s="248" t="n">
        <x:v>46126</x:v>
      </x:c>
      <x:c r="E233" s="248" t="n">
        <x:v>46126</x:v>
      </x:c>
      <x:c r="F233" s="247" t="str">
        <x:v>B</x:v>
      </x:c>
      <x:c r="G233" s="247" t="str">
        <x:v>P-03</x:v>
      </x:c>
      <x:c r="H233" s="247" t="n">
        <x:v>12</x:v>
      </x:c>
      <x:c r="I233" s="247" t="n">
        <x:v>12</x:v>
      </x:c>
      <x:c r="J233" s="249" t="n">
        <x:v>540.15</x:v>
      </x:c>
      <x:c r="K233" s="247" t="str"/>
      <x:c r="L233" s="247" t="str"/>
      <x:c r="M233" s="113" t="n">
        <x:f>IF(A233="","",IF(OR(D233="",E233=""),"",IF(E233&lt;=D233,1,0)))</x:f>
        <x:v>1</x:v>
      </x:c>
      <x:c r="N233" s="120" t="n">
        <x:f>IF(A233="","",IF(OR(H233="",I233=""),"",IFERROR(I233/H233,0)))</x:f>
        <x:v>1</x:v>
      </x:c>
      <x:c r="O233" s="113" t="n">
        <x:f>IF(A233="","",IF(OR(D233="",E233=""),"",MAX(0,E233-D233)))</x:f>
        <x:v>0</x:v>
      </x:c>
      <x:c r="P233" s="113" t="n">
        <x:f>IF(B233="","",WEEKDAY(B233,2))</x:f>
        <x:v>1</x:v>
      </x:c>
      <x:c r="Q233" s="113" t="n">
        <x:f>IF(B233="","",MONTH(B233))</x:f>
        <x:v>4</x:v>
      </x:c>
      <x:c r="R233" s="113" t="n">
        <x:f>IF(B233="","",YEAR(B233))</x:f>
        <x:v>2026</x:v>
      </x:c>
    </x:row>
    <x:row r="234" ht="20" customHeight="1">
      <x:c r="A234" s="247" t="str">
        <x:v>K1-26-0192</x:v>
      </x:c>
      <x:c r="B234" s="248" t="n">
        <x:v>46170</x:v>
      </x:c>
      <x:c r="C234" s="247" t="n">
        <x:v>8</x:v>
      </x:c>
      <x:c r="D234" s="248" t="n">
        <x:v>46173</x:v>
      </x:c>
      <x:c r="E234" s="248" t="n">
        <x:v>46173</x:v>
      </x:c>
      <x:c r="F234" s="247" t="str">
        <x:v>A</x:v>
      </x:c>
      <x:c r="G234" s="247" t="str">
        <x:v>P-04</x:v>
      </x:c>
      <x:c r="H234" s="247" t="n">
        <x:v>16</x:v>
      </x:c>
      <x:c r="I234" s="247" t="n">
        <x:v>15</x:v>
      </x:c>
      <x:c r="J234" s="249" t="n">
        <x:v>393.74</x:v>
      </x:c>
      <x:c r="K234" s="247" t="str"/>
      <x:c r="L234" s="247" t="str"/>
      <x:c r="M234" s="113" t="n">
        <x:f>IF(A234="","",IF(OR(D234="",E234=""),"",IF(E234&lt;=D234,1,0)))</x:f>
        <x:v>1</x:v>
      </x:c>
      <x:c r="N234" s="120" t="n">
        <x:f>IF(A234="","",IF(OR(H234="",I234=""),"",IFERROR(I234/H234,0)))</x:f>
        <x:v>0.9375</x:v>
      </x:c>
      <x:c r="O234" s="113" t="n">
        <x:f>IF(A234="","",IF(OR(D234="",E234=""),"",MAX(0,E234-D234)))</x:f>
        <x:v>0</x:v>
      </x:c>
      <x:c r="P234" s="113" t="n">
        <x:f>IF(B234="","",WEEKDAY(B234,2))</x:f>
        <x:v>4</x:v>
      </x:c>
      <x:c r="Q234" s="113" t="n">
        <x:f>IF(B234="","",MONTH(B234))</x:f>
        <x:v>5</x:v>
      </x:c>
      <x:c r="R234" s="113" t="n">
        <x:f>IF(B234="","",YEAR(B234))</x:f>
        <x:v>2026</x:v>
      </x:c>
    </x:row>
    <x:row r="235" ht="20" customHeight="1">
      <x:c r="A235" s="247" t="str">
        <x:v>K1-26-0348</x:v>
      </x:c>
      <x:c r="B235" s="248" t="n">
        <x:v>46273</x:v>
      </x:c>
      <x:c r="C235" s="247" t="n">
        <x:v>12</x:v>
      </x:c>
      <x:c r="D235" s="248" t="n">
        <x:v>46276</x:v>
      </x:c>
      <x:c r="E235" s="248" t="n">
        <x:v>46276</x:v>
      </x:c>
      <x:c r="F235" s="247" t="str">
        <x:v>D</x:v>
      </x:c>
      <x:c r="G235" s="247" t="str">
        <x:v>P-06</x:v>
      </x:c>
      <x:c r="H235" s="247" t="n">
        <x:v>22</x:v>
      </x:c>
      <x:c r="I235" s="247" t="n">
        <x:v>21</x:v>
      </x:c>
      <x:c r="J235" s="249" t="n">
        <x:v>1040.7</x:v>
      </x:c>
      <x:c r="K235" s="247" t="str"/>
      <x:c r="L235" s="247" t="str"/>
      <x:c r="M235" s="113" t="n">
        <x:f>IF(A235="","",IF(OR(D235="",E235=""),"",IF(E235&lt;=D235,1,0)))</x:f>
        <x:v>1</x:v>
      </x:c>
      <x:c r="N235" s="120" t="n">
        <x:f>IF(A235="","",IF(OR(H235="",I235=""),"",IFERROR(I235/H235,0)))</x:f>
        <x:v>0.9545454545454546</x:v>
      </x:c>
      <x:c r="O235" s="113" t="n">
        <x:f>IF(A235="","",IF(OR(D235="",E235=""),"",MAX(0,E235-D235)))</x:f>
        <x:v>0</x:v>
      </x:c>
      <x:c r="P235" s="113" t="n">
        <x:f>IF(B235="","",WEEKDAY(B235,2))</x:f>
        <x:v>2</x:v>
      </x:c>
      <x:c r="Q235" s="113" t="n">
        <x:f>IF(B235="","",MONTH(B235))</x:f>
        <x:v>9</x:v>
      </x:c>
      <x:c r="R235" s="113" t="n">
        <x:f>IF(B235="","",YEAR(B235))</x:f>
        <x:v>2026</x:v>
      </x:c>
    </x:row>
    <x:row r="236" ht="20" customHeight="1">
      <x:c r="A236" s="247" t="str">
        <x:v>K1-26-0202</x:v>
      </x:c>
      <x:c r="B236" s="248" t="n">
        <x:v>46177</x:v>
      </x:c>
      <x:c r="C236" s="247" t="n">
        <x:v>16</x:v>
      </x:c>
      <x:c r="D236" s="248" t="n">
        <x:v>46179</x:v>
      </x:c>
      <x:c r="E236" s="248" t="n">
        <x:v>46181</x:v>
      </x:c>
      <x:c r="F236" s="247" t="str">
        <x:v>D</x:v>
      </x:c>
      <x:c r="G236" s="247" t="str">
        <x:v>P-04</x:v>
      </x:c>
      <x:c r="H236" s="247" t="n">
        <x:v>14</x:v>
      </x:c>
      <x:c r="I236" s="247" t="n">
        <x:v>14</x:v>
      </x:c>
      <x:c r="J236" s="249" t="n">
        <x:v>530.67</x:v>
      </x:c>
      <x:c r="K236" s="247" t="str">
        <x:f>Lang!$B$59</x:f>
        <x:v>Low stock</x:v>
      </x:c>
      <x:c r="L236" s="247" t="str"/>
      <x:c r="M236" s="113" t="n">
        <x:f>IF(A236="","",IF(OR(D236="",E236=""),"",IF(E236&lt;=D236,1,0)))</x:f>
        <x:v>0</x:v>
      </x:c>
      <x:c r="N236" s="120" t="n">
        <x:f>IF(A236="","",IF(OR(H236="",I236=""),"",IFERROR(I236/H236,0)))</x:f>
        <x:v>1</x:v>
      </x:c>
      <x:c r="O236" s="113" t="n">
        <x:f>IF(A236="","",IF(OR(D236="",E236=""),"",MAX(0,E236-D236)))</x:f>
        <x:v>2</x:v>
      </x:c>
      <x:c r="P236" s="113" t="n">
        <x:f>IF(B236="","",WEEKDAY(B236,2))</x:f>
        <x:v>4</x:v>
      </x:c>
      <x:c r="Q236" s="113" t="n">
        <x:f>IF(B236="","",MONTH(B236))</x:f>
        <x:v>6</x:v>
      </x:c>
      <x:c r="R236" s="113" t="n">
        <x:f>IF(B236="","",YEAR(B236))</x:f>
        <x:v>2026</x:v>
      </x:c>
    </x:row>
    <x:row r="237" ht="20" customHeight="1">
      <x:c r="A237" s="247" t="str">
        <x:v>K1-26-0265</x:v>
      </x:c>
      <x:c r="B237" s="248" t="n">
        <x:v>46206</x:v>
      </x:c>
      <x:c r="C237" s="247" t="n">
        <x:v>16</x:v>
      </x:c>
      <x:c r="D237" s="248" t="n">
        <x:v>46207</x:v>
      </x:c>
      <x:c r="E237" s="248" t="n">
        <x:v>46207</x:v>
      </x:c>
      <x:c r="F237" s="247" t="str">
        <x:v>B</x:v>
      </x:c>
      <x:c r="G237" s="247" t="str">
        <x:v>P-01</x:v>
      </x:c>
      <x:c r="H237" s="247" t="n">
        <x:v>23</x:v>
      </x:c>
      <x:c r="I237" s="247" t="n">
        <x:v>23</x:v>
      </x:c>
      <x:c r="J237" s="249" t="n">
        <x:v>949.61</x:v>
      </x:c>
      <x:c r="K237" s="247" t="str"/>
      <x:c r="L237" s="247" t="str"/>
      <x:c r="M237" s="113" t="n">
        <x:f>IF(A237="","",IF(OR(D237="",E237=""),"",IF(E237&lt;=D237,1,0)))</x:f>
        <x:v>1</x:v>
      </x:c>
      <x:c r="N237" s="120" t="n">
        <x:f>IF(A237="","",IF(OR(H237="",I237=""),"",IFERROR(I237/H237,0)))</x:f>
        <x:v>1</x:v>
      </x:c>
      <x:c r="O237" s="113" t="n">
        <x:f>IF(A237="","",IF(OR(D237="",E237=""),"",MAX(0,E237-D237)))</x:f>
        <x:v>0</x:v>
      </x:c>
      <x:c r="P237" s="113" t="n">
        <x:f>IF(B237="","",WEEKDAY(B237,2))</x:f>
        <x:v>5</x:v>
      </x:c>
      <x:c r="Q237" s="113" t="n">
        <x:f>IF(B237="","",MONTH(B237))</x:f>
        <x:v>7</x:v>
      </x:c>
      <x:c r="R237" s="113" t="n">
        <x:f>IF(B237="","",YEAR(B237))</x:f>
        <x:v>2026</x:v>
      </x:c>
    </x:row>
    <x:row r="238" ht="20" customHeight="1">
      <x:c r="A238" s="247" t="str">
        <x:v>K1-26-0150</x:v>
      </x:c>
      <x:c r="B238" s="248" t="n">
        <x:v>46115</x:v>
      </x:c>
      <x:c r="C238" s="247" t="n">
        <x:v>10</x:v>
      </x:c>
      <x:c r="D238" s="248" t="n">
        <x:v>46118</x:v>
      </x:c>
      <x:c r="E238" s="248" t="n">
        <x:v>46118</x:v>
      </x:c>
      <x:c r="F238" s="247" t="str">
        <x:v>D</x:v>
      </x:c>
      <x:c r="G238" s="247" t="str">
        <x:v>P-06</x:v>
      </x:c>
      <x:c r="H238" s="247" t="n">
        <x:v>20</x:v>
      </x:c>
      <x:c r="I238" s="247" t="n">
        <x:v>20</x:v>
      </x:c>
      <x:c r="J238" s="249" t="n">
        <x:v>625.07</x:v>
      </x:c>
      <x:c r="K238" s="247" t="str"/>
      <x:c r="L238" s="247" t="str"/>
      <x:c r="M238" s="113" t="n">
        <x:f>IF(A238="","",IF(OR(D238="",E238=""),"",IF(E238&lt;=D238,1,0)))</x:f>
        <x:v>1</x:v>
      </x:c>
      <x:c r="N238" s="120" t="n">
        <x:f>IF(A238="","",IF(OR(H238="",I238=""),"",IFERROR(I238/H238,0)))</x:f>
        <x:v>1</x:v>
      </x:c>
      <x:c r="O238" s="113" t="n">
        <x:f>IF(A238="","",IF(OR(D238="",E238=""),"",MAX(0,E238-D238)))</x:f>
        <x:v>0</x:v>
      </x:c>
      <x:c r="P238" s="113" t="n">
        <x:f>IF(B238="","",WEEKDAY(B238,2))</x:f>
        <x:v>5</x:v>
      </x:c>
      <x:c r="Q238" s="113" t="n">
        <x:f>IF(B238="","",MONTH(B238))</x:f>
        <x:v>4</x:v>
      </x:c>
      <x:c r="R238" s="113" t="n">
        <x:f>IF(B238="","",YEAR(B238))</x:f>
        <x:v>2026</x:v>
      </x:c>
    </x:row>
    <x:row r="239" ht="20" customHeight="1">
      <x:c r="A239" s="247" t="str">
        <x:v>K1-26-0245</x:v>
      </x:c>
      <x:c r="B239" s="248" t="n">
        <x:v>46205</x:v>
      </x:c>
      <x:c r="C239" s="247" t="n">
        <x:v>10</x:v>
      </x:c>
      <x:c r="D239" s="248" t="n">
        <x:v>46205</x:v>
      </x:c>
      <x:c r="E239" s="248" t="n">
        <x:v>46205</x:v>
      </x:c>
      <x:c r="F239" s="247" t="str">
        <x:v>C</x:v>
      </x:c>
      <x:c r="G239" s="247" t="str">
        <x:v>P-05</x:v>
      </x:c>
      <x:c r="H239" s="247" t="n">
        <x:v>18</x:v>
      </x:c>
      <x:c r="I239" s="247" t="n">
        <x:v>18</x:v>
      </x:c>
      <x:c r="J239" s="249" t="n">
        <x:v>386.19</x:v>
      </x:c>
      <x:c r="K239" s="247" t="str"/>
      <x:c r="L239" s="247" t="str"/>
      <x:c r="M239" s="113" t="n">
        <x:f>IF(A239="","",IF(OR(D239="",E239=""),"",IF(E239&lt;=D239,1,0)))</x:f>
        <x:v>1</x:v>
      </x:c>
      <x:c r="N239" s="120" t="n">
        <x:f>IF(A239="","",IF(OR(H239="",I239=""),"",IFERROR(I239/H239,0)))</x:f>
        <x:v>1</x:v>
      </x:c>
      <x:c r="O239" s="113" t="n">
        <x:f>IF(A239="","",IF(OR(D239="",E239=""),"",MAX(0,E239-D239)))</x:f>
        <x:v>0</x:v>
      </x:c>
      <x:c r="P239" s="113" t="n">
        <x:f>IF(B239="","",WEEKDAY(B239,2))</x:f>
        <x:v>4</x:v>
      </x:c>
      <x:c r="Q239" s="113" t="n">
        <x:f>IF(B239="","",MONTH(B239))</x:f>
        <x:v>7</x:v>
      </x:c>
      <x:c r="R239" s="113" t="n">
        <x:f>IF(B239="","",YEAR(B239))</x:f>
        <x:v>2026</x:v>
      </x:c>
    </x:row>
    <x:row r="240" ht="20" customHeight="1">
      <x:c r="A240" s="247" t="str">
        <x:v>K1-26-0108</x:v>
      </x:c>
      <x:c r="B240" s="248" t="n">
        <x:v>46106</x:v>
      </x:c>
      <x:c r="C240" s="247" t="n">
        <x:v>8</x:v>
      </x:c>
      <x:c r="D240" s="248" t="n">
        <x:v>46108</x:v>
      </x:c>
      <x:c r="E240" s="248" t="n">
        <x:v>46107</x:v>
      </x:c>
      <x:c r="F240" s="247" t="str">
        <x:v>C</x:v>
      </x:c>
      <x:c r="G240" s="247" t="str">
        <x:v>P-06</x:v>
      </x:c>
      <x:c r="H240" s="247" t="n">
        <x:v>12</x:v>
      </x:c>
      <x:c r="I240" s="247" t="n">
        <x:v>12</x:v>
      </x:c>
      <x:c r="J240" s="249" t="n">
        <x:v>259.21</x:v>
      </x:c>
      <x:c r="K240" s="247" t="str"/>
      <x:c r="L240" s="247" t="str"/>
      <x:c r="M240" s="113" t="n">
        <x:f>IF(A240="","",IF(OR(D240="",E240=""),"",IF(E240&lt;=D240,1,0)))</x:f>
        <x:v>1</x:v>
      </x:c>
      <x:c r="N240" s="120" t="n">
        <x:f>IF(A240="","",IF(OR(H240="",I240=""),"",IFERROR(I240/H240,0)))</x:f>
        <x:v>1</x:v>
      </x:c>
      <x:c r="O240" s="113" t="n">
        <x:f>IF(A240="","",IF(OR(D240="",E240=""),"",MAX(0,E240-D240)))</x:f>
        <x:v>0</x:v>
      </x:c>
      <x:c r="P240" s="113" t="n">
        <x:f>IF(B240="","",WEEKDAY(B240,2))</x:f>
        <x:v>3</x:v>
      </x:c>
      <x:c r="Q240" s="113" t="n">
        <x:f>IF(B240="","",MONTH(B240))</x:f>
        <x:v>3</x:v>
      </x:c>
      <x:c r="R240" s="113" t="n">
        <x:f>IF(B240="","",YEAR(B240))</x:f>
        <x:v>2026</x:v>
      </x:c>
    </x:row>
    <x:row r="241" ht="20" customHeight="1">
      <x:c r="A241" s="247" t="str">
        <x:v>K1-26-0402</x:v>
      </x:c>
      <x:c r="B241" s="248" t="n">
        <x:v>46301</x:v>
      </x:c>
      <x:c r="C241" s="247" t="n">
        <x:v>12</x:v>
      </x:c>
      <x:c r="D241" s="248" t="n">
        <x:v>46302</x:v>
      </x:c>
      <x:c r="E241" s="248" t="n">
        <x:v>46302</x:v>
      </x:c>
      <x:c r="F241" s="247" t="str">
        <x:v>B</x:v>
      </x:c>
      <x:c r="G241" s="247" t="str">
        <x:v>P-02</x:v>
      </x:c>
      <x:c r="H241" s="247" t="n">
        <x:v>9</x:v>
      </x:c>
      <x:c r="I241" s="247" t="n">
        <x:v>9</x:v>
      </x:c>
      <x:c r="J241" s="249" t="n">
        <x:v>292.84</x:v>
      </x:c>
      <x:c r="K241" s="247" t="str"/>
      <x:c r="L241" s="247" t="str"/>
      <x:c r="M241" s="113" t="n">
        <x:f>IF(A241="","",IF(OR(D241="",E241=""),"",IF(E241&lt;=D241,1,0)))</x:f>
        <x:v>1</x:v>
      </x:c>
      <x:c r="N241" s="120" t="n">
        <x:f>IF(A241="","",IF(OR(H241="",I241=""),"",IFERROR(I241/H241,0)))</x:f>
        <x:v>1</x:v>
      </x:c>
      <x:c r="O241" s="113" t="n">
        <x:f>IF(A241="","",IF(OR(D241="",E241=""),"",MAX(0,E241-D241)))</x:f>
        <x:v>0</x:v>
      </x:c>
      <x:c r="P241" s="113" t="n">
        <x:f>IF(B241="","",WEEKDAY(B241,2))</x:f>
        <x:v>2</x:v>
      </x:c>
      <x:c r="Q241" s="113" t="n">
        <x:f>IF(B241="","",MONTH(B241))</x:f>
        <x:v>10</x:v>
      </x:c>
      <x:c r="R241" s="113" t="n">
        <x:f>IF(B241="","",YEAR(B241))</x:f>
        <x:v>2026</x:v>
      </x:c>
    </x:row>
    <x:row r="242" ht="20" customHeight="1">
      <x:c r="A242" s="247" t="str">
        <x:v>K1-26-0241</x:v>
      </x:c>
      <x:c r="B242" s="248" t="n">
        <x:v>46185</x:v>
      </x:c>
      <x:c r="C242" s="247" t="n">
        <x:v>12</x:v>
      </x:c>
      <x:c r="D242" s="248" t="n">
        <x:v>46187</x:v>
      </x:c>
      <x:c r="E242" s="248" t="n">
        <x:v>46187</x:v>
      </x:c>
      <x:c r="F242" s="247" t="str">
        <x:v>C</x:v>
      </x:c>
      <x:c r="G242" s="247" t="str">
        <x:v>P-05</x:v>
      </x:c>
      <x:c r="H242" s="247" t="n">
        <x:v>14</x:v>
      </x:c>
      <x:c r="I242" s="247" t="n">
        <x:v>13</x:v>
      </x:c>
      <x:c r="J242" s="249" t="n">
        <x:v>249.91</x:v>
      </x:c>
      <x:c r="K242" s="247" t="str"/>
      <x:c r="L242" s="247" t="str"/>
      <x:c r="M242" s="113" t="n">
        <x:f>IF(A242="","",IF(OR(D242="",E242=""),"",IF(E242&lt;=D242,1,0)))</x:f>
        <x:v>1</x:v>
      </x:c>
      <x:c r="N242" s="120" t="n">
        <x:f>IF(A242="","",IF(OR(H242="",I242=""),"",IFERROR(I242/H242,0)))</x:f>
        <x:v>0.9285714285714286</x:v>
      </x:c>
      <x:c r="O242" s="113" t="n">
        <x:f>IF(A242="","",IF(OR(D242="",E242=""),"",MAX(0,E242-D242)))</x:f>
        <x:v>0</x:v>
      </x:c>
      <x:c r="P242" s="113" t="n">
        <x:f>IF(B242="","",WEEKDAY(B242,2))</x:f>
        <x:v>5</x:v>
      </x:c>
      <x:c r="Q242" s="113" t="n">
        <x:f>IF(B242="","",MONTH(B242))</x:f>
        <x:v>6</x:v>
      </x:c>
      <x:c r="R242" s="113" t="n">
        <x:f>IF(B242="","",YEAR(B242))</x:f>
        <x:v>2026</x:v>
      </x:c>
    </x:row>
    <x:row r="243" ht="20" customHeight="1">
      <x:c r="A243" s="247" t="str">
        <x:v>K1-26-0126</x:v>
      </x:c>
      <x:c r="B243" s="248" t="n">
        <x:v>46128</x:v>
      </x:c>
      <x:c r="C243" s="247" t="n">
        <x:v>18</x:v>
      </x:c>
      <x:c r="D243" s="248" t="n">
        <x:v>46128</x:v>
      </x:c>
      <x:c r="E243" s="248" t="n">
        <x:v>46128</x:v>
      </x:c>
      <x:c r="F243" s="247" t="str">
        <x:v>B</x:v>
      </x:c>
      <x:c r="G243" s="247" t="str">
        <x:v>P-03</x:v>
      </x:c>
      <x:c r="H243" s="247" t="n">
        <x:v>24</x:v>
      </x:c>
      <x:c r="I243" s="247" t="n">
        <x:v>24</x:v>
      </x:c>
      <x:c r="J243" s="249" t="n">
        <x:v>1171.87</x:v>
      </x:c>
      <x:c r="K243" s="247" t="str"/>
      <x:c r="L243" s="247" t="str"/>
      <x:c r="M243" s="113" t="n">
        <x:f>IF(A243="","",IF(OR(D243="",E243=""),"",IF(E243&lt;=D243,1,0)))</x:f>
        <x:v>1</x:v>
      </x:c>
      <x:c r="N243" s="120" t="n">
        <x:f>IF(A243="","",IF(OR(H243="",I243=""),"",IFERROR(I243/H243,0)))</x:f>
        <x:v>1</x:v>
      </x:c>
      <x:c r="O243" s="113" t="n">
        <x:f>IF(A243="","",IF(OR(D243="",E243=""),"",MAX(0,E243-D243)))</x:f>
        <x:v>0</x:v>
      </x:c>
      <x:c r="P243" s="113" t="n">
        <x:f>IF(B243="","",WEEKDAY(B243,2))</x:f>
        <x:v>4</x:v>
      </x:c>
      <x:c r="Q243" s="113" t="n">
        <x:f>IF(B243="","",MONTH(B243))</x:f>
        <x:v>4</x:v>
      </x:c>
      <x:c r="R243" s="113" t="n">
        <x:f>IF(B243="","",YEAR(B243))</x:f>
        <x:v>2026</x:v>
      </x:c>
    </x:row>
    <x:row r="244" ht="20" customHeight="1">
      <x:c r="A244" s="247" t="str">
        <x:v>K1-26-0023</x:v>
      </x:c>
      <x:c r="B244" s="248" t="n">
        <x:v>46025</x:v>
      </x:c>
      <x:c r="C244" s="247" t="n">
        <x:v>12</x:v>
      </x:c>
      <x:c r="D244" s="248" t="n">
        <x:v>46028</x:v>
      </x:c>
      <x:c r="E244" s="248" t="n">
        <x:v>46028</x:v>
      </x:c>
      <x:c r="F244" s="247" t="str">
        <x:v>B</x:v>
      </x:c>
      <x:c r="G244" s="247" t="str">
        <x:v>P-06</x:v>
      </x:c>
      <x:c r="H244" s="247" t="n">
        <x:v>14</x:v>
      </x:c>
      <x:c r="I244" s="247" t="n">
        <x:v>13</x:v>
      </x:c>
      <x:c r="J244" s="249" t="n">
        <x:v>260.91</x:v>
      </x:c>
      <x:c r="K244" s="247" t="str"/>
      <x:c r="L244" s="247" t="str"/>
      <x:c r="M244" s="113" t="n">
        <x:f>IF(A244="","",IF(OR(D244="",E244=""),"",IF(E244&lt;=D244,1,0)))</x:f>
        <x:v>1</x:v>
      </x:c>
      <x:c r="N244" s="120" t="n">
        <x:f>IF(A244="","",IF(OR(H244="",I244=""),"",IFERROR(I244/H244,0)))</x:f>
        <x:v>0.9285714285714286</x:v>
      </x:c>
      <x:c r="O244" s="113" t="n">
        <x:f>IF(A244="","",IF(OR(D244="",E244=""),"",MAX(0,E244-D244)))</x:f>
        <x:v>0</x:v>
      </x:c>
      <x:c r="P244" s="113" t="n">
        <x:f>IF(B244="","",WEEKDAY(B244,2))</x:f>
        <x:v>6</x:v>
      </x:c>
      <x:c r="Q244" s="113" t="n">
        <x:f>IF(B244="","",MONTH(B244))</x:f>
        <x:v>1</x:v>
      </x:c>
      <x:c r="R244" s="113" t="n">
        <x:f>IF(B244="","",YEAR(B244))</x:f>
        <x:v>2026</x:v>
      </x:c>
    </x:row>
    <x:row r="245" ht="20" customHeight="1">
      <x:c r="A245" s="247" t="str">
        <x:v>K1-26-0110</x:v>
      </x:c>
      <x:c r="B245" s="248" t="n">
        <x:v>46125</x:v>
      </x:c>
      <x:c r="C245" s="247" t="n">
        <x:v>12</x:v>
      </x:c>
      <x:c r="D245" s="248" t="n">
        <x:v>46126</x:v>
      </x:c>
      <x:c r="E245" s="248" t="n">
        <x:v>46126</x:v>
      </x:c>
      <x:c r="F245" s="247" t="str">
        <x:v>B</x:v>
      </x:c>
      <x:c r="G245" s="247" t="str">
        <x:v>P-04</x:v>
      </x:c>
      <x:c r="H245" s="247" t="n">
        <x:v>19</x:v>
      </x:c>
      <x:c r="I245" s="247" t="n">
        <x:v>19</x:v>
      </x:c>
      <x:c r="J245" s="249" t="n">
        <x:v>816.59</x:v>
      </x:c>
      <x:c r="K245" s="247" t="str"/>
      <x:c r="L245" s="247" t="str"/>
      <x:c r="M245" s="113" t="n">
        <x:f>IF(A245="","",IF(OR(D245="",E245=""),"",IF(E245&lt;=D245,1,0)))</x:f>
        <x:v>1</x:v>
      </x:c>
      <x:c r="N245" s="120" t="n">
        <x:f>IF(A245="","",IF(OR(H245="",I245=""),"",IFERROR(I245/H245,0)))</x:f>
        <x:v>1</x:v>
      </x:c>
      <x:c r="O245" s="113" t="n">
        <x:f>IF(A245="","",IF(OR(D245="",E245=""),"",MAX(0,E245-D245)))</x:f>
        <x:v>0</x:v>
      </x:c>
      <x:c r="P245" s="113" t="n">
        <x:f>IF(B245="","",WEEKDAY(B245,2))</x:f>
        <x:v>1</x:v>
      </x:c>
      <x:c r="Q245" s="113" t="n">
        <x:f>IF(B245="","",MONTH(B245))</x:f>
        <x:v>4</x:v>
      </x:c>
      <x:c r="R245" s="113" t="n">
        <x:f>IF(B245="","",YEAR(B245))</x:f>
        <x:v>2026</x:v>
      </x:c>
    </x:row>
    <x:row r="246" ht="20" customHeight="1">
      <x:c r="A246" s="247" t="str">
        <x:v>K1-26-0093</x:v>
      </x:c>
      <x:c r="B246" s="248" t="n">
        <x:v>46087</x:v>
      </x:c>
      <x:c r="C246" s="247" t="n">
        <x:v>12</x:v>
      </x:c>
      <x:c r="D246" s="248" t="n">
        <x:v>46090</x:v>
      </x:c>
      <x:c r="E246" s="248" t="n">
        <x:v>46090</x:v>
      </x:c>
      <x:c r="F246" s="247" t="str">
        <x:v>C</x:v>
      </x:c>
      <x:c r="G246" s="247" t="str">
        <x:v>P-05</x:v>
      </x:c>
      <x:c r="H246" s="247" t="n">
        <x:v>15</x:v>
      </x:c>
      <x:c r="I246" s="247" t="n">
        <x:v>15</x:v>
      </x:c>
      <x:c r="J246" s="249" t="n">
        <x:v>478.08</x:v>
      </x:c>
      <x:c r="K246" s="247" t="str"/>
      <x:c r="L246" s="247" t="str"/>
      <x:c r="M246" s="113" t="n">
        <x:f>IF(A246="","",IF(OR(D246="",E246=""),"",IF(E246&lt;=D246,1,0)))</x:f>
        <x:v>1</x:v>
      </x:c>
      <x:c r="N246" s="120" t="n">
        <x:f>IF(A246="","",IF(OR(H246="",I246=""),"",IFERROR(I246/H246,0)))</x:f>
        <x:v>1</x:v>
      </x:c>
      <x:c r="O246" s="113" t="n">
        <x:f>IF(A246="","",IF(OR(D246="",E246=""),"",MAX(0,E246-D246)))</x:f>
        <x:v>0</x:v>
      </x:c>
      <x:c r="P246" s="113" t="n">
        <x:f>IF(B246="","",WEEKDAY(B246,2))</x:f>
        <x:v>5</x:v>
      </x:c>
      <x:c r="Q246" s="113" t="n">
        <x:f>IF(B246="","",MONTH(B246))</x:f>
        <x:v>3</x:v>
      </x:c>
      <x:c r="R246" s="113" t="n">
        <x:f>IF(B246="","",YEAR(B246))</x:f>
        <x:v>2026</x:v>
      </x:c>
    </x:row>
    <x:row r="247" ht="20" customHeight="1">
      <x:c r="A247" s="247" t="str">
        <x:v>K1-26-0148</x:v>
      </x:c>
      <x:c r="B247" s="248" t="n">
        <x:v>46128</x:v>
      </x:c>
      <x:c r="C247" s="247" t="n">
        <x:v>12</x:v>
      </x:c>
      <x:c r="D247" s="248" t="n">
        <x:v>46130</x:v>
      </x:c>
      <x:c r="E247" s="248" t="n">
        <x:v>46130</x:v>
      </x:c>
      <x:c r="F247" s="247" t="str">
        <x:v>C</x:v>
      </x:c>
      <x:c r="G247" s="247" t="str">
        <x:v>P-01</x:v>
      </x:c>
      <x:c r="H247" s="247" t="n">
        <x:v>11</x:v>
      </x:c>
      <x:c r="I247" s="247" t="n">
        <x:v>11</x:v>
      </x:c>
      <x:c r="J247" s="249" t="n">
        <x:v>448.75</x:v>
      </x:c>
      <x:c r="K247" s="247" t="str"/>
      <x:c r="L247" s="247" t="str"/>
      <x:c r="M247" s="113" t="n">
        <x:f>IF(A247="","",IF(OR(D247="",E247=""),"",IF(E247&lt;=D247,1,0)))</x:f>
        <x:v>1</x:v>
      </x:c>
      <x:c r="N247" s="120" t="n">
        <x:f>IF(A247="","",IF(OR(H247="",I247=""),"",IFERROR(I247/H247,0)))</x:f>
        <x:v>1</x:v>
      </x:c>
      <x:c r="O247" s="113" t="n">
        <x:f>IF(A247="","",IF(OR(D247="",E247=""),"",MAX(0,E247-D247)))</x:f>
        <x:v>0</x:v>
      </x:c>
      <x:c r="P247" s="113" t="n">
        <x:f>IF(B247="","",WEEKDAY(B247,2))</x:f>
        <x:v>4</x:v>
      </x:c>
      <x:c r="Q247" s="113" t="n">
        <x:f>IF(B247="","",MONTH(B247))</x:f>
        <x:v>4</x:v>
      </x:c>
      <x:c r="R247" s="113" t="n">
        <x:f>IF(B247="","",YEAR(B247))</x:f>
        <x:v>2026</x:v>
      </x:c>
    </x:row>
    <x:row r="248" ht="20" customHeight="1">
      <x:c r="A248" s="247" t="str">
        <x:v>K1-26-0176</x:v>
      </x:c>
      <x:c r="B248" s="248" t="n">
        <x:v>46146</x:v>
      </x:c>
      <x:c r="C248" s="247" t="n">
        <x:v>14</x:v>
      </x:c>
      <x:c r="D248" s="248" t="n">
        <x:v>46147</x:v>
      </x:c>
      <x:c r="E248" s="248" t="n">
        <x:v>46147</x:v>
      </x:c>
      <x:c r="F248" s="247" t="str">
        <x:v>D</x:v>
      </x:c>
      <x:c r="G248" s="247" t="str">
        <x:v>P-01</x:v>
      </x:c>
      <x:c r="H248" s="247" t="n">
        <x:v>6</x:v>
      </x:c>
      <x:c r="I248" s="247" t="n">
        <x:v>6</x:v>
      </x:c>
      <x:c r="J248" s="249" t="n">
        <x:v>211.13</x:v>
      </x:c>
      <x:c r="K248" s="247" t="str"/>
      <x:c r="L248" s="247" t="str"/>
      <x:c r="M248" s="113" t="n">
        <x:f>IF(A248="","",IF(OR(D248="",E248=""),"",IF(E248&lt;=D248,1,0)))</x:f>
        <x:v>1</x:v>
      </x:c>
      <x:c r="N248" s="120" t="n">
        <x:f>IF(A248="","",IF(OR(H248="",I248=""),"",IFERROR(I248/H248,0)))</x:f>
        <x:v>1</x:v>
      </x:c>
      <x:c r="O248" s="113" t="n">
        <x:f>IF(A248="","",IF(OR(D248="",E248=""),"",MAX(0,E248-D248)))</x:f>
        <x:v>0</x:v>
      </x:c>
      <x:c r="P248" s="113" t="n">
        <x:f>IF(B248="","",WEEKDAY(B248,2))</x:f>
        <x:v>1</x:v>
      </x:c>
      <x:c r="Q248" s="113" t="n">
        <x:f>IF(B248="","",MONTH(B248))</x:f>
        <x:v>5</x:v>
      </x:c>
      <x:c r="R248" s="113" t="n">
        <x:f>IF(B248="","",YEAR(B248))</x:f>
        <x:v>2026</x:v>
      </x:c>
    </x:row>
    <x:row r="249" ht="20" customHeight="1">
      <x:c r="A249" s="247" t="str">
        <x:v>K1-26-0372</x:v>
      </x:c>
      <x:c r="B249" s="248" t="n">
        <x:v>46272</x:v>
      </x:c>
      <x:c r="C249" s="247" t="n">
        <x:v>10</x:v>
      </x:c>
      <x:c r="D249" s="248" t="n">
        <x:v>46272</x:v>
      </x:c>
      <x:c r="E249" s="248" t="n">
        <x:v>46272</x:v>
      </x:c>
      <x:c r="F249" s="247" t="str">
        <x:v>B</x:v>
      </x:c>
      <x:c r="G249" s="247" t="str">
        <x:v>P-02</x:v>
      </x:c>
      <x:c r="H249" s="247" t="n">
        <x:v>12</x:v>
      </x:c>
      <x:c r="I249" s="247" t="n">
        <x:v>12</x:v>
      </x:c>
      <x:c r="J249" s="249" t="n">
        <x:v>435.68</x:v>
      </x:c>
      <x:c r="K249" s="247" t="str"/>
      <x:c r="L249" s="247" t="str"/>
      <x:c r="M249" s="113" t="n">
        <x:f>IF(A249="","",IF(OR(D249="",E249=""),"",IF(E249&lt;=D249,1,0)))</x:f>
        <x:v>1</x:v>
      </x:c>
      <x:c r="N249" s="120" t="n">
        <x:f>IF(A249="","",IF(OR(H249="",I249=""),"",IFERROR(I249/H249,0)))</x:f>
        <x:v>1</x:v>
      </x:c>
      <x:c r="O249" s="113" t="n">
        <x:f>IF(A249="","",IF(OR(D249="",E249=""),"",MAX(0,E249-D249)))</x:f>
        <x:v>0</x:v>
      </x:c>
      <x:c r="P249" s="113" t="n">
        <x:f>IF(B249="","",WEEKDAY(B249,2))</x:f>
        <x:v>1</x:v>
      </x:c>
      <x:c r="Q249" s="113" t="n">
        <x:f>IF(B249="","",MONTH(B249))</x:f>
        <x:v>9</x:v>
      </x:c>
      <x:c r="R249" s="113" t="n">
        <x:f>IF(B249="","",YEAR(B249))</x:f>
        <x:v>2026</x:v>
      </x:c>
    </x:row>
    <x:row r="250" ht="20" customHeight="1">
      <x:c r="A250" s="247" t="str">
        <x:v>K1-26-0084</x:v>
      </x:c>
      <x:c r="B250" s="248" t="n">
        <x:v>46103</x:v>
      </x:c>
      <x:c r="C250" s="247" t="n">
        <x:v>18</x:v>
      </x:c>
      <x:c r="D250" s="248" t="n">
        <x:v>46105</x:v>
      </x:c>
      <x:c r="E250" s="248" t="n">
        <x:v>46105</x:v>
      </x:c>
      <x:c r="F250" s="247" t="str">
        <x:v>A</x:v>
      </x:c>
      <x:c r="G250" s="247" t="str">
        <x:v>P-04</x:v>
      </x:c>
      <x:c r="H250" s="247" t="n">
        <x:v>8</x:v>
      </x:c>
      <x:c r="I250" s="247" t="n">
        <x:v>8</x:v>
      </x:c>
      <x:c r="J250" s="249" t="n">
        <x:v>217.86</x:v>
      </x:c>
      <x:c r="K250" s="247" t="str"/>
      <x:c r="L250" s="247" t="str"/>
      <x:c r="M250" s="113" t="n">
        <x:f>IF(A250="","",IF(OR(D250="",E250=""),"",IF(E250&lt;=D250,1,0)))</x:f>
        <x:v>1</x:v>
      </x:c>
      <x:c r="N250" s="120" t="n">
        <x:f>IF(A250="","",IF(OR(H250="",I250=""),"",IFERROR(I250/H250,0)))</x:f>
        <x:v>1</x:v>
      </x:c>
      <x:c r="O250" s="113" t="n">
        <x:f>IF(A250="","",IF(OR(D250="",E250=""),"",MAX(0,E250-D250)))</x:f>
        <x:v>0</x:v>
      </x:c>
      <x:c r="P250" s="113" t="n">
        <x:f>IF(B250="","",WEEKDAY(B250,2))</x:f>
        <x:v>7</x:v>
      </x:c>
      <x:c r="Q250" s="113" t="n">
        <x:f>IF(B250="","",MONTH(B250))</x:f>
        <x:v>3</x:v>
      </x:c>
      <x:c r="R250" s="113" t="n">
        <x:f>IF(B250="","",YEAR(B250))</x:f>
        <x:v>2026</x:v>
      </x:c>
    </x:row>
    <x:row r="251" ht="20" customHeight="1">
      <x:c r="A251" s="247" t="str">
        <x:v>K1-26-0051</x:v>
      </x:c>
      <x:c r="B251" s="248" t="n">
        <x:v>46054</x:v>
      </x:c>
      <x:c r="C251" s="247" t="n">
        <x:v>12</x:v>
      </x:c>
      <x:c r="D251" s="248" t="n">
        <x:v>46057</x:v>
      </x:c>
      <x:c r="E251" s="248" t="n">
        <x:v>46057</x:v>
      </x:c>
      <x:c r="F251" s="247" t="str">
        <x:v>D</x:v>
      </x:c>
      <x:c r="G251" s="247" t="str">
        <x:v>P-06</x:v>
      </x:c>
      <x:c r="H251" s="247" t="n">
        <x:v>20</x:v>
      </x:c>
      <x:c r="I251" s="247" t="n">
        <x:v>20</x:v>
      </x:c>
      <x:c r="J251" s="249" t="n">
        <x:v>900.85</x:v>
      </x:c>
      <x:c r="K251" s="247" t="str"/>
      <x:c r="L251" s="247" t="str"/>
      <x:c r="M251" s="113" t="n">
        <x:f>IF(A251="","",IF(OR(D251="",E251=""),"",IF(E251&lt;=D251,1,0)))</x:f>
        <x:v>1</x:v>
      </x:c>
      <x:c r="N251" s="120" t="n">
        <x:f>IF(A251="","",IF(OR(H251="",I251=""),"",IFERROR(I251/H251,0)))</x:f>
        <x:v>1</x:v>
      </x:c>
      <x:c r="O251" s="113" t="n">
        <x:f>IF(A251="","",IF(OR(D251="",E251=""),"",MAX(0,E251-D251)))</x:f>
        <x:v>0</x:v>
      </x:c>
      <x:c r="P251" s="113" t="n">
        <x:f>IF(B251="","",WEEKDAY(B251,2))</x:f>
        <x:v>7</x:v>
      </x:c>
      <x:c r="Q251" s="113" t="n">
        <x:f>IF(B251="","",MONTH(B251))</x:f>
        <x:v>2</x:v>
      </x:c>
      <x:c r="R251" s="113" t="n">
        <x:f>IF(B251="","",YEAR(B251))</x:f>
        <x:v>2026</x:v>
      </x:c>
    </x:row>
    <x:row r="252" ht="20" customHeight="1">
      <x:c r="A252" s="247" t="str">
        <x:v>K1-26-0233</x:v>
      </x:c>
      <x:c r="B252" s="248" t="n">
        <x:v>46197</x:v>
      </x:c>
      <x:c r="C252" s="247" t="n">
        <x:v>12</x:v>
      </x:c>
      <x:c r="D252" s="248" t="n">
        <x:v>46200</x:v>
      </x:c>
      <x:c r="E252" s="248" t="n">
        <x:v>46200</x:v>
      </x:c>
      <x:c r="F252" s="247" t="str">
        <x:v>B</x:v>
      </x:c>
      <x:c r="G252" s="247" t="str">
        <x:v>P-05</x:v>
      </x:c>
      <x:c r="H252" s="247" t="n">
        <x:v>19</x:v>
      </x:c>
      <x:c r="I252" s="247" t="n">
        <x:v>19</x:v>
      </x:c>
      <x:c r="J252" s="249" t="n">
        <x:v>387.85</x:v>
      </x:c>
      <x:c r="K252" s="247" t="str"/>
      <x:c r="L252" s="247" t="str"/>
      <x:c r="M252" s="113" t="n">
        <x:f>IF(A252="","",IF(OR(D252="",E252=""),"",IF(E252&lt;=D252,1,0)))</x:f>
        <x:v>1</x:v>
      </x:c>
      <x:c r="N252" s="120" t="n">
        <x:f>IF(A252="","",IF(OR(H252="",I252=""),"",IFERROR(I252/H252,0)))</x:f>
        <x:v>1</x:v>
      </x:c>
      <x:c r="O252" s="113" t="n">
        <x:f>IF(A252="","",IF(OR(D252="",E252=""),"",MAX(0,E252-D252)))</x:f>
        <x:v>0</x:v>
      </x:c>
      <x:c r="P252" s="113" t="n">
        <x:f>IF(B252="","",WEEKDAY(B252,2))</x:f>
        <x:v>3</x:v>
      </x:c>
      <x:c r="Q252" s="113" t="n">
        <x:f>IF(B252="","",MONTH(B252))</x:f>
        <x:v>6</x:v>
      </x:c>
      <x:c r="R252" s="113" t="n">
        <x:f>IF(B252="","",YEAR(B252))</x:f>
        <x:v>2026</x:v>
      </x:c>
    </x:row>
    <x:row r="253" ht="20" customHeight="1">
      <x:c r="A253" s="247" t="str">
        <x:v>K1-26-0333</x:v>
      </x:c>
      <x:c r="B253" s="248" t="n">
        <x:v>46241</x:v>
      </x:c>
      <x:c r="C253" s="247" t="n">
        <x:v>16</x:v>
      </x:c>
      <x:c r="D253" s="248" t="n">
        <x:v>46243</x:v>
      </x:c>
      <x:c r="E253" s="248" t="n">
        <x:v>46243</x:v>
      </x:c>
      <x:c r="F253" s="247" t="str">
        <x:v>A</x:v>
      </x:c>
      <x:c r="G253" s="247" t="str">
        <x:v>P-04</x:v>
      </x:c>
      <x:c r="H253" s="247" t="n">
        <x:v>15</x:v>
      </x:c>
      <x:c r="I253" s="247" t="n">
        <x:v>15</x:v>
      </x:c>
      <x:c r="J253" s="249" t="n">
        <x:v>253.66</x:v>
      </x:c>
      <x:c r="K253" s="247" t="str"/>
      <x:c r="L253" s="247" t="str"/>
      <x:c r="M253" s="113" t="n">
        <x:f>IF(A253="","",IF(OR(D253="",E253=""),"",IF(E253&lt;=D253,1,0)))</x:f>
        <x:v>1</x:v>
      </x:c>
      <x:c r="N253" s="120" t="n">
        <x:f>IF(A253="","",IF(OR(H253="",I253=""),"",IFERROR(I253/H253,0)))</x:f>
        <x:v>1</x:v>
      </x:c>
      <x:c r="O253" s="113" t="n">
        <x:f>IF(A253="","",IF(OR(D253="",E253=""),"",MAX(0,E253-D253)))</x:f>
        <x:v>0</x:v>
      </x:c>
      <x:c r="P253" s="113" t="n">
        <x:f>IF(B253="","",WEEKDAY(B253,2))</x:f>
        <x:v>5</x:v>
      </x:c>
      <x:c r="Q253" s="113" t="n">
        <x:f>IF(B253="","",MONTH(B253))</x:f>
        <x:v>8</x:v>
      </x:c>
      <x:c r="R253" s="113" t="n">
        <x:f>IF(B253="","",YEAR(B253))</x:f>
        <x:v>2026</x:v>
      </x:c>
    </x:row>
    <x:row r="254" ht="20" customHeight="1">
      <x:c r="A254" s="247" t="str">
        <x:v>K1-26-0325</x:v>
      </x:c>
      <x:c r="B254" s="248" t="n">
        <x:v>46242</x:v>
      </x:c>
      <x:c r="C254" s="247" t="n">
        <x:v>12</x:v>
      </x:c>
      <x:c r="D254" s="248" t="n">
        <x:v>46243</x:v>
      </x:c>
      <x:c r="E254" s="248" t="n">
        <x:v>46243</x:v>
      </x:c>
      <x:c r="F254" s="247" t="str">
        <x:v>B</x:v>
      </x:c>
      <x:c r="G254" s="247" t="str">
        <x:v>P-03</x:v>
      </x:c>
      <x:c r="H254" s="247" t="n">
        <x:v>16</x:v>
      </x:c>
      <x:c r="I254" s="247" t="n">
        <x:v>16</x:v>
      </x:c>
      <x:c r="J254" s="249" t="n">
        <x:v>289.84</x:v>
      </x:c>
      <x:c r="K254" s="247" t="str"/>
      <x:c r="L254" s="247" t="str"/>
      <x:c r="M254" s="113" t="n">
        <x:f>IF(A254="","",IF(OR(D254="",E254=""),"",IF(E254&lt;=D254,1,0)))</x:f>
        <x:v>1</x:v>
      </x:c>
      <x:c r="N254" s="120" t="n">
        <x:f>IF(A254="","",IF(OR(H254="",I254=""),"",IFERROR(I254/H254,0)))</x:f>
        <x:v>1</x:v>
      </x:c>
      <x:c r="O254" s="113" t="n">
        <x:f>IF(A254="","",IF(OR(D254="",E254=""),"",MAX(0,E254-D254)))</x:f>
        <x:v>0</x:v>
      </x:c>
      <x:c r="P254" s="113" t="n">
        <x:f>IF(B254="","",WEEKDAY(B254,2))</x:f>
        <x:v>6</x:v>
      </x:c>
      <x:c r="Q254" s="113" t="n">
        <x:f>IF(B254="","",MONTH(B254))</x:f>
        <x:v>8</x:v>
      </x:c>
      <x:c r="R254" s="113" t="n">
        <x:f>IF(B254="","",YEAR(B254))</x:f>
        <x:v>2026</x:v>
      </x:c>
    </x:row>
    <x:row r="255" ht="20" customHeight="1">
      <x:c r="A255" s="247" t="str">
        <x:v>K1-26-0019</x:v>
      </x:c>
      <x:c r="B255" s="248" t="n">
        <x:v>46029</x:v>
      </x:c>
      <x:c r="C255" s="247" t="n">
        <x:v>10</x:v>
      </x:c>
      <x:c r="D255" s="248" t="n">
        <x:v>46031</x:v>
      </x:c>
      <x:c r="E255" s="248" t="n">
        <x:v>46031</x:v>
      </x:c>
      <x:c r="F255" s="247" t="str">
        <x:v>D</x:v>
      </x:c>
      <x:c r="G255" s="247" t="str">
        <x:v>P-04</x:v>
      </x:c>
      <x:c r="H255" s="247" t="n">
        <x:v>15</x:v>
      </x:c>
      <x:c r="I255" s="247" t="n">
        <x:v>15</x:v>
      </x:c>
      <x:c r="J255" s="249" t="n">
        <x:v>607.94</x:v>
      </x:c>
      <x:c r="K255" s="247" t="str"/>
      <x:c r="L255" s="247" t="str"/>
      <x:c r="M255" s="113" t="n">
        <x:f>IF(A255="","",IF(OR(D255="",E255=""),"",IF(E255&lt;=D255,1,0)))</x:f>
        <x:v>1</x:v>
      </x:c>
      <x:c r="N255" s="120" t="n">
        <x:f>IF(A255="","",IF(OR(H255="",I255=""),"",IFERROR(I255/H255,0)))</x:f>
        <x:v>1</x:v>
      </x:c>
      <x:c r="O255" s="113" t="n">
        <x:f>IF(A255="","",IF(OR(D255="",E255=""),"",MAX(0,E255-D255)))</x:f>
        <x:v>0</x:v>
      </x:c>
      <x:c r="P255" s="113" t="n">
        <x:f>IF(B255="","",WEEKDAY(B255,2))</x:f>
        <x:v>3</x:v>
      </x:c>
      <x:c r="Q255" s="113" t="n">
        <x:f>IF(B255="","",MONTH(B255))</x:f>
        <x:v>1</x:v>
      </x:c>
      <x:c r="R255" s="113" t="n">
        <x:f>IF(B255="","",YEAR(B255))</x:f>
        <x:v>2026</x:v>
      </x:c>
    </x:row>
    <x:row r="256" ht="20" customHeight="1">
      <x:c r="A256" s="247" t="str">
        <x:v>K1-26-0158</x:v>
      </x:c>
      <x:c r="B256" s="248" t="n">
        <x:v>46167</x:v>
      </x:c>
      <x:c r="C256" s="247" t="n">
        <x:v>14</x:v>
      </x:c>
      <x:c r="D256" s="248" t="n">
        <x:v>46168</x:v>
      </x:c>
      <x:c r="E256" s="248" t="n">
        <x:v>46168</x:v>
      </x:c>
      <x:c r="F256" s="247" t="str">
        <x:v>B</x:v>
      </x:c>
      <x:c r="G256" s="247" t="str">
        <x:v>P-03</x:v>
      </x:c>
      <x:c r="H256" s="247" t="n">
        <x:v>23</x:v>
      </x:c>
      <x:c r="I256" s="247" t="n">
        <x:v>22</x:v>
      </x:c>
      <x:c r="J256" s="249" t="n">
        <x:v>701.75</x:v>
      </x:c>
      <x:c r="K256" s="247" t="str"/>
      <x:c r="L256" s="247" t="str"/>
      <x:c r="M256" s="113" t="n">
        <x:f>IF(A256="","",IF(OR(D256="",E256=""),"",IF(E256&lt;=D256,1,0)))</x:f>
        <x:v>1</x:v>
      </x:c>
      <x:c r="N256" s="120" t="n">
        <x:f>IF(A256="","",IF(OR(H256="",I256=""),"",IFERROR(I256/H256,0)))</x:f>
        <x:v>0.9565217391304348</x:v>
      </x:c>
      <x:c r="O256" s="113" t="n">
        <x:f>IF(A256="","",IF(OR(D256="",E256=""),"",MAX(0,E256-D256)))</x:f>
        <x:v>0</x:v>
      </x:c>
      <x:c r="P256" s="113" t="n">
        <x:f>IF(B256="","",WEEKDAY(B256,2))</x:f>
        <x:v>1</x:v>
      </x:c>
      <x:c r="Q256" s="113" t="n">
        <x:f>IF(B256="","",MONTH(B256))</x:f>
        <x:v>5</x:v>
      </x:c>
      <x:c r="R256" s="113" t="n">
        <x:f>IF(B256="","",YEAR(B256))</x:f>
        <x:v>2026</x:v>
      </x:c>
    </x:row>
    <x:row r="257" ht="20" customHeight="1">
      <x:c r="A257" s="247" t="str">
        <x:v>K1-26-0180</x:v>
      </x:c>
      <x:c r="B257" s="248" t="n">
        <x:v>46147</x:v>
      </x:c>
      <x:c r="C257" s="247" t="n">
        <x:v>12</x:v>
      </x:c>
      <x:c r="D257" s="248" t="n">
        <x:v>46147</x:v>
      </x:c>
      <x:c r="E257" s="248" t="n">
        <x:v>46147</x:v>
      </x:c>
      <x:c r="F257" s="247" t="str">
        <x:v>D</x:v>
      </x:c>
      <x:c r="G257" s="247" t="str">
        <x:v>P-01</x:v>
      </x:c>
      <x:c r="H257" s="247" t="n">
        <x:v>23</x:v>
      </x:c>
      <x:c r="I257" s="247" t="n">
        <x:v>23</x:v>
      </x:c>
      <x:c r="J257" s="249" t="n">
        <x:v>756.97</x:v>
      </x:c>
      <x:c r="K257" s="247" t="str"/>
      <x:c r="L257" s="247" t="str"/>
      <x:c r="M257" s="113" t="n">
        <x:f>IF(A257="","",IF(OR(D257="",E257=""),"",IF(E257&lt;=D257,1,0)))</x:f>
        <x:v>1</x:v>
      </x:c>
      <x:c r="N257" s="120" t="n">
        <x:f>IF(A257="","",IF(OR(H257="",I257=""),"",IFERROR(I257/H257,0)))</x:f>
        <x:v>1</x:v>
      </x:c>
      <x:c r="O257" s="113" t="n">
        <x:f>IF(A257="","",IF(OR(D257="",E257=""),"",MAX(0,E257-D257)))</x:f>
        <x:v>0</x:v>
      </x:c>
      <x:c r="P257" s="113" t="n">
        <x:f>IF(B257="","",WEEKDAY(B257,2))</x:f>
        <x:v>2</x:v>
      </x:c>
      <x:c r="Q257" s="113" t="n">
        <x:f>IF(B257="","",MONTH(B257))</x:f>
        <x:v>5</x:v>
      </x:c>
      <x:c r="R257" s="113" t="n">
        <x:f>IF(B257="","",YEAR(B257))</x:f>
        <x:v>2026</x:v>
      </x:c>
    </x:row>
    <x:row r="258" ht="20" customHeight="1">
      <x:c r="A258" s="247" t="str">
        <x:v>K1-26-0082</x:v>
      </x:c>
      <x:c r="B258" s="248" t="n">
        <x:v>46092</x:v>
      </x:c>
      <x:c r="C258" s="247" t="n">
        <x:v>8</x:v>
      </x:c>
      <x:c r="D258" s="248" t="n">
        <x:v>46092</x:v>
      </x:c>
      <x:c r="E258" s="248" t="n">
        <x:v>46092</x:v>
      </x:c>
      <x:c r="F258" s="247" t="str">
        <x:v>B</x:v>
      </x:c>
      <x:c r="G258" s="247" t="str">
        <x:v>P-04</x:v>
      </x:c>
      <x:c r="H258" s="247" t="n">
        <x:v>9</x:v>
      </x:c>
      <x:c r="I258" s="247" t="n">
        <x:v>9</x:v>
      </x:c>
      <x:c r="J258" s="249" t="n">
        <x:v>318.46</x:v>
      </x:c>
      <x:c r="K258" s="247" t="str"/>
      <x:c r="L258" s="247" t="str"/>
      <x:c r="M258" s="113" t="n">
        <x:f>IF(A258="","",IF(OR(D258="",E258=""),"",IF(E258&lt;=D258,1,0)))</x:f>
        <x:v>1</x:v>
      </x:c>
      <x:c r="N258" s="120" t="n">
        <x:f>IF(A258="","",IF(OR(H258="",I258=""),"",IFERROR(I258/H258,0)))</x:f>
        <x:v>1</x:v>
      </x:c>
      <x:c r="O258" s="113" t="n">
        <x:f>IF(A258="","",IF(OR(D258="",E258=""),"",MAX(0,E258-D258)))</x:f>
        <x:v>0</x:v>
      </x:c>
      <x:c r="P258" s="113" t="n">
        <x:f>IF(B258="","",WEEKDAY(B258,2))</x:f>
        <x:v>3</x:v>
      </x:c>
      <x:c r="Q258" s="113" t="n">
        <x:f>IF(B258="","",MONTH(B258))</x:f>
        <x:v>3</x:v>
      </x:c>
      <x:c r="R258" s="113" t="n">
        <x:f>IF(B258="","",YEAR(B258))</x:f>
        <x:v>2026</x:v>
      </x:c>
    </x:row>
    <x:row r="259" ht="20" customHeight="1">
      <x:c r="A259" s="247" t="str">
        <x:v>K1-26-0112</x:v>
      </x:c>
      <x:c r="B259" s="248" t="n">
        <x:v>46125</x:v>
      </x:c>
      <x:c r="C259" s="247" t="n">
        <x:v>10</x:v>
      </x:c>
      <x:c r="D259" s="248" t="n">
        <x:v>46127</x:v>
      </x:c>
      <x:c r="E259" s="248" t="n">
        <x:v>46127</x:v>
      </x:c>
      <x:c r="F259" s="247" t="str">
        <x:v>B</x:v>
      </x:c>
      <x:c r="G259" s="247" t="str">
        <x:v>P-02</x:v>
      </x:c>
      <x:c r="H259" s="247" t="n">
        <x:v>2</x:v>
      </x:c>
      <x:c r="I259" s="247" t="n">
        <x:v>1</x:v>
      </x:c>
      <x:c r="J259" s="249" t="n">
        <x:v>86.85</x:v>
      </x:c>
      <x:c r="K259" s="247" t="str"/>
      <x:c r="L259" s="247" t="str"/>
      <x:c r="M259" s="113" t="n">
        <x:f>IF(A259="","",IF(OR(D259="",E259=""),"",IF(E259&lt;=D259,1,0)))</x:f>
        <x:v>1</x:v>
      </x:c>
      <x:c r="N259" s="120" t="n">
        <x:f>IF(A259="","",IF(OR(H259="",I259=""),"",IFERROR(I259/H259,0)))</x:f>
        <x:v>0.5</x:v>
      </x:c>
      <x:c r="O259" s="113" t="n">
        <x:f>IF(A259="","",IF(OR(D259="",E259=""),"",MAX(0,E259-D259)))</x:f>
        <x:v>0</x:v>
      </x:c>
      <x:c r="P259" s="113" t="n">
        <x:f>IF(B259="","",WEEKDAY(B259,2))</x:f>
        <x:v>1</x:v>
      </x:c>
      <x:c r="Q259" s="113" t="n">
        <x:f>IF(B259="","",MONTH(B259))</x:f>
        <x:v>4</x:v>
      </x:c>
      <x:c r="R259" s="113" t="n">
        <x:f>IF(B259="","",YEAR(B259))</x:f>
        <x:v>2026</x:v>
      </x:c>
    </x:row>
    <x:row r="260" ht="20" customHeight="1">
      <x:c r="A260" s="247" t="str">
        <x:v>K1-26-0070</x:v>
      </x:c>
      <x:c r="B260" s="248" t="n">
        <x:v>46075</x:v>
      </x:c>
      <x:c r="C260" s="247" t="n">
        <x:v>10</x:v>
      </x:c>
      <x:c r="D260" s="248" t="n">
        <x:v>46077</x:v>
      </x:c>
      <x:c r="E260" s="248" t="n">
        <x:v>46076</x:v>
      </x:c>
      <x:c r="F260" s="247" t="str">
        <x:v>D</x:v>
      </x:c>
      <x:c r="G260" s="247" t="str">
        <x:v>P-01</x:v>
      </x:c>
      <x:c r="H260" s="247" t="n">
        <x:v>11</x:v>
      </x:c>
      <x:c r="I260" s="247" t="n">
        <x:v>11</x:v>
      </x:c>
      <x:c r="J260" s="249" t="n">
        <x:v>455.92</x:v>
      </x:c>
      <x:c r="K260" s="247" t="str"/>
      <x:c r="L260" s="247" t="str"/>
      <x:c r="M260" s="113" t="n">
        <x:f>IF(A260="","",IF(OR(D260="",E260=""),"",IF(E260&lt;=D260,1,0)))</x:f>
        <x:v>1</x:v>
      </x:c>
      <x:c r="N260" s="120" t="n">
        <x:f>IF(A260="","",IF(OR(H260="",I260=""),"",IFERROR(I260/H260,0)))</x:f>
        <x:v>1</x:v>
      </x:c>
      <x:c r="O260" s="113" t="n">
        <x:f>IF(A260="","",IF(OR(D260="",E260=""),"",MAX(0,E260-D260)))</x:f>
        <x:v>0</x:v>
      </x:c>
      <x:c r="P260" s="113" t="n">
        <x:f>IF(B260="","",WEEKDAY(B260,2))</x:f>
        <x:v>7</x:v>
      </x:c>
      <x:c r="Q260" s="113" t="n">
        <x:f>IF(B260="","",MONTH(B260))</x:f>
        <x:v>2</x:v>
      </x:c>
      <x:c r="R260" s="113" t="n">
        <x:f>IF(B260="","",YEAR(B260))</x:f>
        <x:v>2026</x:v>
      </x:c>
    </x:row>
    <x:row r="261" ht="20" customHeight="1">
      <x:c r="A261" s="247" t="str">
        <x:v>K1-26-0309</x:v>
      </x:c>
      <x:c r="B261" s="248" t="n">
        <x:v>46241</x:v>
      </x:c>
      <x:c r="C261" s="247" t="n">
        <x:v>14</x:v>
      </x:c>
      <x:c r="D261" s="248" t="n">
        <x:v>46241</x:v>
      </x:c>
      <x:c r="E261" s="248" t="n">
        <x:v>46241</x:v>
      </x:c>
      <x:c r="F261" s="247" t="str">
        <x:v>D</x:v>
      </x:c>
      <x:c r="G261" s="247" t="str">
        <x:v>P-03</x:v>
      </x:c>
      <x:c r="H261" s="247" t="n">
        <x:v>12</x:v>
      </x:c>
      <x:c r="I261" s="247" t="n">
        <x:v>12</x:v>
      </x:c>
      <x:c r="J261" s="249" t="n">
        <x:v>371.82</x:v>
      </x:c>
      <x:c r="K261" s="247" t="str"/>
      <x:c r="L261" s="247" t="str"/>
      <x:c r="M261" s="113" t="n">
        <x:f>IF(A261="","",IF(OR(D261="",E261=""),"",IF(E261&lt;=D261,1,0)))</x:f>
        <x:v>1</x:v>
      </x:c>
      <x:c r="N261" s="120" t="n">
        <x:f>IF(A261="","",IF(OR(H261="",I261=""),"",IFERROR(I261/H261,0)))</x:f>
        <x:v>1</x:v>
      </x:c>
      <x:c r="O261" s="113" t="n">
        <x:f>IF(A261="","",IF(OR(D261="",E261=""),"",MAX(0,E261-D261)))</x:f>
        <x:v>0</x:v>
      </x:c>
      <x:c r="P261" s="113" t="n">
        <x:f>IF(B261="","",WEEKDAY(B261,2))</x:f>
        <x:v>5</x:v>
      </x:c>
      <x:c r="Q261" s="113" t="n">
        <x:f>IF(B261="","",MONTH(B261))</x:f>
        <x:v>8</x:v>
      </x:c>
      <x:c r="R261" s="113" t="n">
        <x:f>IF(B261="","",YEAR(B261))</x:f>
        <x:v>2026</x:v>
      </x:c>
    </x:row>
    <x:row r="262" ht="20" customHeight="1">
      <x:c r="A262" s="247" t="str">
        <x:v>K1-26-0384</x:v>
      </x:c>
      <x:c r="B262" s="248" t="n">
        <x:v>46281</x:v>
      </x:c>
      <x:c r="C262" s="247" t="n">
        <x:v>16</x:v>
      </x:c>
      <x:c r="D262" s="248" t="n">
        <x:v>46282</x:v>
      </x:c>
      <x:c r="E262" s="248" t="n">
        <x:v>46282</x:v>
      </x:c>
      <x:c r="F262" s="247" t="str">
        <x:v>B</x:v>
      </x:c>
      <x:c r="G262" s="247" t="str">
        <x:v>P-05</x:v>
      </x:c>
      <x:c r="H262" s="247" t="n">
        <x:v>8</x:v>
      </x:c>
      <x:c r="I262" s="247" t="n">
        <x:v>7</x:v>
      </x:c>
      <x:c r="J262" s="249" t="n">
        <x:v>311.15</x:v>
      </x:c>
      <x:c r="K262" s="247" t="str"/>
      <x:c r="L262" s="247" t="str"/>
      <x:c r="M262" s="113" t="n">
        <x:f>IF(A262="","",IF(OR(D262="",E262=""),"",IF(E262&lt;=D262,1,0)))</x:f>
        <x:v>1</x:v>
      </x:c>
      <x:c r="N262" s="120" t="n">
        <x:f>IF(A262="","",IF(OR(H262="",I262=""),"",IFERROR(I262/H262,0)))</x:f>
        <x:v>0.875</x:v>
      </x:c>
      <x:c r="O262" s="113" t="n">
        <x:f>IF(A262="","",IF(OR(D262="",E262=""),"",MAX(0,E262-D262)))</x:f>
        <x:v>0</x:v>
      </x:c>
      <x:c r="P262" s="113" t="n">
        <x:f>IF(B262="","",WEEKDAY(B262,2))</x:f>
        <x:v>3</x:v>
      </x:c>
      <x:c r="Q262" s="113" t="n">
        <x:f>IF(B262="","",MONTH(B262))</x:f>
        <x:v>9</x:v>
      </x:c>
      <x:c r="R262" s="113" t="n">
        <x:f>IF(B262="","",YEAR(B262))</x:f>
        <x:v>2026</x:v>
      </x:c>
    </x:row>
    <x:row r="263" ht="20" customHeight="1">
      <x:c r="A263" s="247" t="str">
        <x:v>K1-26-0410</x:v>
      </x:c>
      <x:c r="B263" s="248" t="n">
        <x:v>46307</x:v>
      </x:c>
      <x:c r="C263" s="247" t="n">
        <x:v>10</x:v>
      </x:c>
      <x:c r="D263" s="248" t="n">
        <x:v>46309</x:v>
      </x:c>
      <x:c r="E263" s="248" t="n">
        <x:v>46309</x:v>
      </x:c>
      <x:c r="F263" s="247" t="str">
        <x:v>C</x:v>
      </x:c>
      <x:c r="G263" s="247" t="str">
        <x:v>P-01</x:v>
      </x:c>
      <x:c r="H263" s="247" t="n">
        <x:v>24</x:v>
      </x:c>
      <x:c r="I263" s="247" t="n">
        <x:v>24</x:v>
      </x:c>
      <x:c r="J263" s="249" t="n">
        <x:v>869.26</x:v>
      </x:c>
      <x:c r="K263" s="247" t="str"/>
      <x:c r="L263" s="247" t="str"/>
      <x:c r="M263" s="113" t="n">
        <x:f>IF(A263="","",IF(OR(D263="",E263=""),"",IF(E263&lt;=D263,1,0)))</x:f>
        <x:v>1</x:v>
      </x:c>
      <x:c r="N263" s="120" t="n">
        <x:f>IF(A263="","",IF(OR(H263="",I263=""),"",IFERROR(I263/H263,0)))</x:f>
        <x:v>1</x:v>
      </x:c>
      <x:c r="O263" s="113" t="n">
        <x:f>IF(A263="","",IF(OR(D263="",E263=""),"",MAX(0,E263-D263)))</x:f>
        <x:v>0</x:v>
      </x:c>
      <x:c r="P263" s="113" t="n">
        <x:f>IF(B263="","",WEEKDAY(B263,2))</x:f>
        <x:v>1</x:v>
      </x:c>
      <x:c r="Q263" s="113" t="n">
        <x:f>IF(B263="","",MONTH(B263))</x:f>
        <x:v>10</x:v>
      </x:c>
      <x:c r="R263" s="113" t="n">
        <x:f>IF(B263="","",YEAR(B263))</x:f>
        <x:v>2026</x:v>
      </x:c>
    </x:row>
    <x:row r="264" ht="20" customHeight="1">
      <x:c r="A264" s="247" t="str">
        <x:v>K1-26-0258</x:v>
      </x:c>
      <x:c r="B264" s="248" t="n">
        <x:v>46219</x:v>
      </x:c>
      <x:c r="C264" s="247" t="n">
        <x:v>14</x:v>
      </x:c>
      <x:c r="D264" s="248" t="n">
        <x:v>46222</x:v>
      </x:c>
      <x:c r="E264" s="248" t="n">
        <x:v>46222</x:v>
      </x:c>
      <x:c r="F264" s="247" t="str">
        <x:v>B</x:v>
      </x:c>
      <x:c r="G264" s="247" t="str">
        <x:v>P-06</x:v>
      </x:c>
      <x:c r="H264" s="247" t="n">
        <x:v>14</x:v>
      </x:c>
      <x:c r="I264" s="247" t="n">
        <x:v>14</x:v>
      </x:c>
      <x:c r="J264" s="249" t="n">
        <x:v>370.05</x:v>
      </x:c>
      <x:c r="K264" s="247" t="str"/>
      <x:c r="L264" s="247" t="str"/>
      <x:c r="M264" s="113" t="n">
        <x:f>IF(A264="","",IF(OR(D264="",E264=""),"",IF(E264&lt;=D264,1,0)))</x:f>
        <x:v>1</x:v>
      </x:c>
      <x:c r="N264" s="120" t="n">
        <x:f>IF(A264="","",IF(OR(H264="",I264=""),"",IFERROR(I264/H264,0)))</x:f>
        <x:v>1</x:v>
      </x:c>
      <x:c r="O264" s="113" t="n">
        <x:f>IF(A264="","",IF(OR(D264="",E264=""),"",MAX(0,E264-D264)))</x:f>
        <x:v>0</x:v>
      </x:c>
      <x:c r="P264" s="113" t="n">
        <x:f>IF(B264="","",WEEKDAY(B264,2))</x:f>
        <x:v>4</x:v>
      </x:c>
      <x:c r="Q264" s="113" t="n">
        <x:f>IF(B264="","",MONTH(B264))</x:f>
        <x:v>7</x:v>
      </x:c>
      <x:c r="R264" s="113" t="n">
        <x:f>IF(B264="","",YEAR(B264))</x:f>
        <x:v>2026</x:v>
      </x:c>
    </x:row>
    <x:row r="265" ht="20" customHeight="1">
      <x:c r="A265" s="247" t="str">
        <x:v>K1-26-0284</x:v>
      </x:c>
      <x:c r="B265" s="248" t="n">
        <x:v>46218</x:v>
      </x:c>
      <x:c r="C265" s="247" t="n">
        <x:v>10</x:v>
      </x:c>
      <x:c r="D265" s="248" t="n">
        <x:v>46219</x:v>
      </x:c>
      <x:c r="E265" s="248" t="n">
        <x:v>46221</x:v>
      </x:c>
      <x:c r="F265" s="247" t="str">
        <x:v>D</x:v>
      </x:c>
      <x:c r="G265" s="247" t="str">
        <x:v>P-03</x:v>
      </x:c>
      <x:c r="H265" s="247" t="n">
        <x:v>8</x:v>
      </x:c>
      <x:c r="I265" s="247" t="n">
        <x:v>8</x:v>
      </x:c>
      <x:c r="J265" s="249" t="n">
        <x:v>200.11</x:v>
      </x:c>
      <x:c r="K265" s="247" t="str">
        <x:f>Lang!$B$60</x:f>
        <x:v>Picking delay</x:v>
      </x:c>
      <x:c r="L265" s="247" t="str"/>
      <x:c r="M265" s="113" t="n">
        <x:f>IF(A265="","",IF(OR(D265="",E265=""),"",IF(E265&lt;=D265,1,0)))</x:f>
        <x:v>0</x:v>
      </x:c>
      <x:c r="N265" s="120" t="n">
        <x:f>IF(A265="","",IF(OR(H265="",I265=""),"",IFERROR(I265/H265,0)))</x:f>
        <x:v>1</x:v>
      </x:c>
      <x:c r="O265" s="113" t="n">
        <x:f>IF(A265="","",IF(OR(D265="",E265=""),"",MAX(0,E265-D265)))</x:f>
        <x:v>2</x:v>
      </x:c>
      <x:c r="P265" s="113" t="n">
        <x:f>IF(B265="","",WEEKDAY(B265,2))</x:f>
        <x:v>3</x:v>
      </x:c>
      <x:c r="Q265" s="113" t="n">
        <x:f>IF(B265="","",MONTH(B265))</x:f>
        <x:v>7</x:v>
      </x:c>
      <x:c r="R265" s="113" t="n">
        <x:f>IF(B265="","",YEAR(B265))</x:f>
        <x:v>2026</x:v>
      </x:c>
    </x:row>
    <x:row r="266" ht="20" customHeight="1">
      <x:c r="A266" s="247" t="str">
        <x:v>K1-26-0026</x:v>
      </x:c>
      <x:c r="B266" s="248" t="n">
        <x:v>46024</x:v>
      </x:c>
      <x:c r="C266" s="247" t="n">
        <x:v>14</x:v>
      </x:c>
      <x:c r="D266" s="248" t="n">
        <x:v>46025</x:v>
      </x:c>
      <x:c r="E266" s="248" t="n">
        <x:v>46025</x:v>
      </x:c>
      <x:c r="F266" s="247" t="str">
        <x:v>D</x:v>
      </x:c>
      <x:c r="G266" s="247" t="str">
        <x:v>P-02</x:v>
      </x:c>
      <x:c r="H266" s="247" t="n">
        <x:v>7</x:v>
      </x:c>
      <x:c r="I266" s="247" t="n">
        <x:v>7</x:v>
      </x:c>
      <x:c r="J266" s="249" t="n">
        <x:v>330.41</x:v>
      </x:c>
      <x:c r="K266" s="247" t="str"/>
      <x:c r="L266" s="247" t="str"/>
      <x:c r="M266" s="113" t="n">
        <x:f>IF(A266="","",IF(OR(D266="",E266=""),"",IF(E266&lt;=D266,1,0)))</x:f>
        <x:v>1</x:v>
      </x:c>
      <x:c r="N266" s="120" t="n">
        <x:f>IF(A266="","",IF(OR(H266="",I266=""),"",IFERROR(I266/H266,0)))</x:f>
        <x:v>1</x:v>
      </x:c>
      <x:c r="O266" s="113" t="n">
        <x:f>IF(A266="","",IF(OR(D266="",E266=""),"",MAX(0,E266-D266)))</x:f>
        <x:v>0</x:v>
      </x:c>
      <x:c r="P266" s="113" t="n">
        <x:f>IF(B266="","",WEEKDAY(B266,2))</x:f>
        <x:v>5</x:v>
      </x:c>
      <x:c r="Q266" s="113" t="n">
        <x:f>IF(B266="","",MONTH(B266))</x:f>
        <x:v>1</x:v>
      </x:c>
      <x:c r="R266" s="113" t="n">
        <x:f>IF(B266="","",YEAR(B266))</x:f>
        <x:v>2026</x:v>
      </x:c>
    </x:row>
    <x:row r="267" ht="20" customHeight="1">
      <x:c r="A267" s="247" t="str">
        <x:v>K1-26-0393</x:v>
      </x:c>
      <x:c r="B267" s="248" t="n">
        <x:v>46297</x:v>
      </x:c>
      <x:c r="C267" s="247" t="n">
        <x:v>10</x:v>
      </x:c>
      <x:c r="D267" s="248" t="n">
        <x:v>46299</x:v>
      </x:c>
      <x:c r="E267" s="248" t="n">
        <x:v>46299</x:v>
      </x:c>
      <x:c r="F267" s="247" t="str">
        <x:v>D</x:v>
      </x:c>
      <x:c r="G267" s="247" t="str">
        <x:v>P-03</x:v>
      </x:c>
      <x:c r="H267" s="247" t="n">
        <x:v>9</x:v>
      </x:c>
      <x:c r="I267" s="247" t="n">
        <x:v>9</x:v>
      </x:c>
      <x:c r="J267" s="249" t="n">
        <x:v>146.98</x:v>
      </x:c>
      <x:c r="K267" s="247" t="str"/>
      <x:c r="L267" s="247" t="str"/>
      <x:c r="M267" s="113" t="n">
        <x:f>IF(A267="","",IF(OR(D267="",E267=""),"",IF(E267&lt;=D267,1,0)))</x:f>
        <x:v>1</x:v>
      </x:c>
      <x:c r="N267" s="120" t="n">
        <x:f>IF(A267="","",IF(OR(H267="",I267=""),"",IFERROR(I267/H267,0)))</x:f>
        <x:v>1</x:v>
      </x:c>
      <x:c r="O267" s="113" t="n">
        <x:f>IF(A267="","",IF(OR(D267="",E267=""),"",MAX(0,E267-D267)))</x:f>
        <x:v>0</x:v>
      </x:c>
      <x:c r="P267" s="113" t="n">
        <x:f>IF(B267="","",WEEKDAY(B267,2))</x:f>
        <x:v>5</x:v>
      </x:c>
      <x:c r="Q267" s="113" t="n">
        <x:f>IF(B267="","",MONTH(B267))</x:f>
        <x:v>10</x:v>
      </x:c>
      <x:c r="R267" s="113" t="n">
        <x:f>IF(B267="","",YEAR(B267))</x:f>
        <x:v>2026</x:v>
      </x:c>
    </x:row>
    <x:row r="268" ht="20" customHeight="1">
      <x:c r="A268" s="247" t="str">
        <x:v>K1-26-0087</x:v>
      </x:c>
      <x:c r="B268" s="248" t="n">
        <x:v>46105</x:v>
      </x:c>
      <x:c r="C268" s="247" t="n">
        <x:v>10</x:v>
      </x:c>
      <x:c r="D268" s="248" t="n">
        <x:v>46108</x:v>
      </x:c>
      <x:c r="E268" s="248" t="n">
        <x:v>46108</x:v>
      </x:c>
      <x:c r="F268" s="247" t="str">
        <x:v>A</x:v>
      </x:c>
      <x:c r="G268" s="247" t="str">
        <x:v>P-05</x:v>
      </x:c>
      <x:c r="H268" s="247" t="n">
        <x:v>8</x:v>
      </x:c>
      <x:c r="I268" s="247" t="n">
        <x:v>8</x:v>
      </x:c>
      <x:c r="J268" s="249" t="n">
        <x:v>333.26</x:v>
      </x:c>
      <x:c r="K268" s="247" t="str"/>
      <x:c r="L268" s="247" t="str"/>
      <x:c r="M268" s="113" t="n">
        <x:f>IF(A268="","",IF(OR(D268="",E268=""),"",IF(E268&lt;=D268,1,0)))</x:f>
        <x:v>1</x:v>
      </x:c>
      <x:c r="N268" s="120" t="n">
        <x:f>IF(A268="","",IF(OR(H268="",I268=""),"",IFERROR(I268/H268,0)))</x:f>
        <x:v>1</x:v>
      </x:c>
      <x:c r="O268" s="113" t="n">
        <x:f>IF(A268="","",IF(OR(D268="",E268=""),"",MAX(0,E268-D268)))</x:f>
        <x:v>0</x:v>
      </x:c>
      <x:c r="P268" s="113" t="n">
        <x:f>IF(B268="","",WEEKDAY(B268,2))</x:f>
        <x:v>2</x:v>
      </x:c>
      <x:c r="Q268" s="113" t="n">
        <x:f>IF(B268="","",MONTH(B268))</x:f>
        <x:v>3</x:v>
      </x:c>
      <x:c r="R268" s="113" t="n">
        <x:f>IF(B268="","",YEAR(B268))</x:f>
        <x:v>2026</x:v>
      </x:c>
    </x:row>
    <x:row r="269" ht="20" customHeight="1">
      <x:c r="A269" s="247" t="str">
        <x:v>K1-26-0160</x:v>
      </x:c>
      <x:c r="B269" s="248" t="n">
        <x:v>46169</x:v>
      </x:c>
      <x:c r="C269" s="247" t="n">
        <x:v>10</x:v>
      </x:c>
      <x:c r="D269" s="248" t="n">
        <x:v>46169</x:v>
      </x:c>
      <x:c r="E269" s="248" t="n">
        <x:v>46169</x:v>
      </x:c>
      <x:c r="F269" s="247" t="str">
        <x:v>D</x:v>
      </x:c>
      <x:c r="G269" s="247" t="str">
        <x:v>P-04</x:v>
      </x:c>
      <x:c r="H269" s="247" t="n">
        <x:v>8</x:v>
      </x:c>
      <x:c r="I269" s="247" t="n">
        <x:v>8</x:v>
      </x:c>
      <x:c r="J269" s="249" t="n">
        <x:v>148.12</x:v>
      </x:c>
      <x:c r="K269" s="247" t="str"/>
      <x:c r="L269" s="247" t="str"/>
      <x:c r="M269" s="113" t="n">
        <x:f>IF(A269="","",IF(OR(D269="",E269=""),"",IF(E269&lt;=D269,1,0)))</x:f>
        <x:v>1</x:v>
      </x:c>
      <x:c r="N269" s="120" t="n">
        <x:f>IF(A269="","",IF(OR(H269="",I269=""),"",IFERROR(I269/H269,0)))</x:f>
        <x:v>1</x:v>
      </x:c>
      <x:c r="O269" s="113" t="n">
        <x:f>IF(A269="","",IF(OR(D269="",E269=""),"",MAX(0,E269-D269)))</x:f>
        <x:v>0</x:v>
      </x:c>
      <x:c r="P269" s="113" t="n">
        <x:f>IF(B269="","",WEEKDAY(B269,2))</x:f>
        <x:v>3</x:v>
      </x:c>
      <x:c r="Q269" s="113" t="n">
        <x:f>IF(B269="","",MONTH(B269))</x:f>
        <x:v>5</x:v>
      </x:c>
      <x:c r="R269" s="113" t="n">
        <x:f>IF(B269="","",YEAR(B269))</x:f>
        <x:v>2026</x:v>
      </x:c>
    </x:row>
    <x:row r="270" ht="20" customHeight="1">
      <x:c r="A270" s="247" t="str">
        <x:v>K1-26-0055</x:v>
      </x:c>
      <x:c r="B270" s="248" t="n">
        <x:v>46069</x:v>
      </x:c>
      <x:c r="C270" s="247" t="n">
        <x:v>8</x:v>
      </x:c>
      <x:c r="D270" s="248" t="n">
        <x:v>46071</x:v>
      </x:c>
      <x:c r="E270" s="248" t="n">
        <x:v>46071</x:v>
      </x:c>
      <x:c r="F270" s="247" t="str">
        <x:v>A</x:v>
      </x:c>
      <x:c r="G270" s="247" t="str">
        <x:v>P-03</x:v>
      </x:c>
      <x:c r="H270" s="247" t="n">
        <x:v>21</x:v>
      </x:c>
      <x:c r="I270" s="247" t="n">
        <x:v>21</x:v>
      </x:c>
      <x:c r="J270" s="249" t="n">
        <x:v>1026.45</x:v>
      </x:c>
      <x:c r="K270" s="247" t="str"/>
      <x:c r="L270" s="247" t="str"/>
      <x:c r="M270" s="113" t="n">
        <x:f>IF(A270="","",IF(OR(D270="",E270=""),"",IF(E270&lt;=D270,1,0)))</x:f>
        <x:v>1</x:v>
      </x:c>
      <x:c r="N270" s="120" t="n">
        <x:f>IF(A270="","",IF(OR(H270="",I270=""),"",IFERROR(I270/H270,0)))</x:f>
        <x:v>1</x:v>
      </x:c>
      <x:c r="O270" s="113" t="n">
        <x:f>IF(A270="","",IF(OR(D270="",E270=""),"",MAX(0,E270-D270)))</x:f>
        <x:v>0</x:v>
      </x:c>
      <x:c r="P270" s="113" t="n">
        <x:f>IF(B270="","",WEEKDAY(B270,2))</x:f>
        <x:v>1</x:v>
      </x:c>
      <x:c r="Q270" s="113" t="n">
        <x:f>IF(B270="","",MONTH(B270))</x:f>
        <x:v>2</x:v>
      </x:c>
      <x:c r="R270" s="113" t="n">
        <x:f>IF(B270="","",YEAR(B270))</x:f>
        <x:v>2026</x:v>
      </x:c>
    </x:row>
    <x:row r="271" ht="20" customHeight="1">
      <x:c r="A271" s="247" t="str">
        <x:v>K1-26-0266</x:v>
      </x:c>
      <x:c r="B271" s="248" t="n">
        <x:v>46223</x:v>
      </x:c>
      <x:c r="C271" s="247" t="n">
        <x:v>8</x:v>
      </x:c>
      <x:c r="D271" s="248" t="n">
        <x:v>46224</x:v>
      </x:c>
      <x:c r="E271" s="248" t="n">
        <x:v>46224</x:v>
      </x:c>
      <x:c r="F271" s="247" t="str">
        <x:v>B</x:v>
      </x:c>
      <x:c r="G271" s="247" t="str">
        <x:v>P-05</x:v>
      </x:c>
      <x:c r="H271" s="247" t="n">
        <x:v>21</x:v>
      </x:c>
      <x:c r="I271" s="247" t="n">
        <x:v>21</x:v>
      </x:c>
      <x:c r="J271" s="249" t="n">
        <x:v>456.76</x:v>
      </x:c>
      <x:c r="K271" s="247" t="str"/>
      <x:c r="L271" s="247" t="str"/>
      <x:c r="M271" s="113" t="n">
        <x:f>IF(A271="","",IF(OR(D271="",E271=""),"",IF(E271&lt;=D271,1,0)))</x:f>
        <x:v>1</x:v>
      </x:c>
      <x:c r="N271" s="120" t="n">
        <x:f>IF(A271="","",IF(OR(H271="",I271=""),"",IFERROR(I271/H271,0)))</x:f>
        <x:v>1</x:v>
      </x:c>
      <x:c r="O271" s="113" t="n">
        <x:f>IF(A271="","",IF(OR(D271="",E271=""),"",MAX(0,E271-D271)))</x:f>
        <x:v>0</x:v>
      </x:c>
      <x:c r="P271" s="113" t="n">
        <x:f>IF(B271="","",WEEKDAY(B271,2))</x:f>
        <x:v>1</x:v>
      </x:c>
      <x:c r="Q271" s="113" t="n">
        <x:f>IF(B271="","",MONTH(B271))</x:f>
        <x:v>7</x:v>
      </x:c>
      <x:c r="R271" s="113" t="n">
        <x:f>IF(B271="","",YEAR(B271))</x:f>
        <x:v>2026</x:v>
      </x:c>
    </x:row>
    <x:row r="272" ht="20" customHeight="1">
      <x:c r="A272" s="247" t="str">
        <x:v>K1-26-0053</x:v>
      </x:c>
      <x:c r="B272" s="248" t="n">
        <x:v>46077</x:v>
      </x:c>
      <x:c r="C272" s="247" t="n">
        <x:v>10</x:v>
      </x:c>
      <x:c r="D272" s="248" t="n">
        <x:v>46079</x:v>
      </x:c>
      <x:c r="E272" s="248" t="n">
        <x:v>46079</x:v>
      </x:c>
      <x:c r="F272" s="247" t="str">
        <x:v>C</x:v>
      </x:c>
      <x:c r="G272" s="247" t="str">
        <x:v>P-04</x:v>
      </x:c>
      <x:c r="H272" s="247" t="n">
        <x:v>19</x:v>
      </x:c>
      <x:c r="I272" s="247" t="n">
        <x:v>19</x:v>
      </x:c>
      <x:c r="J272" s="249" t="n">
        <x:v>564.78</x:v>
      </x:c>
      <x:c r="K272" s="247" t="str"/>
      <x:c r="L272" s="247" t="str"/>
      <x:c r="M272" s="113" t="n">
        <x:f>IF(A272="","",IF(OR(D272="",E272=""),"",IF(E272&lt;=D272,1,0)))</x:f>
        <x:v>1</x:v>
      </x:c>
      <x:c r="N272" s="120" t="n">
        <x:f>IF(A272="","",IF(OR(H272="",I272=""),"",IFERROR(I272/H272,0)))</x:f>
        <x:v>1</x:v>
      </x:c>
      <x:c r="O272" s="113" t="n">
        <x:f>IF(A272="","",IF(OR(D272="",E272=""),"",MAX(0,E272-D272)))</x:f>
        <x:v>0</x:v>
      </x:c>
      <x:c r="P272" s="113" t="n">
        <x:f>IF(B272="","",WEEKDAY(B272,2))</x:f>
        <x:v>2</x:v>
      </x:c>
      <x:c r="Q272" s="113" t="n">
        <x:f>IF(B272="","",MONTH(B272))</x:f>
        <x:v>2</x:v>
      </x:c>
      <x:c r="R272" s="113" t="n">
        <x:f>IF(B272="","",YEAR(B272))</x:f>
        <x:v>2026</x:v>
      </x:c>
    </x:row>
    <x:row r="273" ht="20" customHeight="1">
      <x:c r="A273" s="247" t="str">
        <x:v>K1-26-0133</x:v>
      </x:c>
      <x:c r="B273" s="248" t="n">
        <x:v>46132</x:v>
      </x:c>
      <x:c r="C273" s="247" t="n">
        <x:v>10</x:v>
      </x:c>
      <x:c r="D273" s="248" t="n">
        <x:v>46132</x:v>
      </x:c>
      <x:c r="E273" s="248" t="n">
        <x:v>46131</x:v>
      </x:c>
      <x:c r="F273" s="247" t="str">
        <x:v>A</x:v>
      </x:c>
      <x:c r="G273" s="247" t="str">
        <x:v>P-03</x:v>
      </x:c>
      <x:c r="H273" s="247" t="n">
        <x:v>15</x:v>
      </x:c>
      <x:c r="I273" s="247" t="n">
        <x:v>15</x:v>
      </x:c>
      <x:c r="J273" s="249" t="n">
        <x:v>668.84</x:v>
      </x:c>
      <x:c r="K273" s="247" t="str"/>
      <x:c r="L273" s="247" t="str"/>
      <x:c r="M273" s="113" t="n">
        <x:f>IF(A273="","",IF(OR(D273="",E273=""),"",IF(E273&lt;=D273,1,0)))</x:f>
        <x:v>1</x:v>
      </x:c>
      <x:c r="N273" s="120" t="n">
        <x:f>IF(A273="","",IF(OR(H273="",I273=""),"",IFERROR(I273/H273,0)))</x:f>
        <x:v>1</x:v>
      </x:c>
      <x:c r="O273" s="113" t="n">
        <x:f>IF(A273="","",IF(OR(D273="",E273=""),"",MAX(0,E273-D273)))</x:f>
        <x:v>0</x:v>
      </x:c>
      <x:c r="P273" s="113" t="n">
        <x:f>IF(B273="","",WEEKDAY(B273,2))</x:f>
        <x:v>1</x:v>
      </x:c>
      <x:c r="Q273" s="113" t="n">
        <x:f>IF(B273="","",MONTH(B273))</x:f>
        <x:v>4</x:v>
      </x:c>
      <x:c r="R273" s="113" t="n">
        <x:f>IF(B273="","",YEAR(B273))</x:f>
        <x:v>2026</x:v>
      </x:c>
    </x:row>
    <x:row r="274" ht="20" customHeight="1">
      <x:c r="A274" s="247" t="str">
        <x:v>K1-26-0064</x:v>
      </x:c>
      <x:c r="B274" s="248" t="n">
        <x:v>46072</x:v>
      </x:c>
      <x:c r="C274" s="247" t="n">
        <x:v>10</x:v>
      </x:c>
      <x:c r="D274" s="248" t="n">
        <x:v>46073</x:v>
      </x:c>
      <x:c r="E274" s="248" t="n">
        <x:v>46073</x:v>
      </x:c>
      <x:c r="F274" s="247" t="str">
        <x:v>B</x:v>
      </x:c>
      <x:c r="G274" s="247" t="str">
        <x:v>P-03</x:v>
      </x:c>
      <x:c r="H274" s="247" t="n">
        <x:v>13</x:v>
      </x:c>
      <x:c r="I274" s="247" t="n">
        <x:v>13</x:v>
      </x:c>
      <x:c r="J274" s="249" t="n">
        <x:v>330.53</x:v>
      </x:c>
      <x:c r="K274" s="247" t="str"/>
      <x:c r="L274" s="247" t="str"/>
      <x:c r="M274" s="113" t="n">
        <x:f>IF(A274="","",IF(OR(D274="",E274=""),"",IF(E274&lt;=D274,1,0)))</x:f>
        <x:v>1</x:v>
      </x:c>
      <x:c r="N274" s="120" t="n">
        <x:f>IF(A274="","",IF(OR(H274="",I274=""),"",IFERROR(I274/H274,0)))</x:f>
        <x:v>1</x:v>
      </x:c>
      <x:c r="O274" s="113" t="n">
        <x:f>IF(A274="","",IF(OR(D274="",E274=""),"",MAX(0,E274-D274)))</x:f>
        <x:v>0</x:v>
      </x:c>
      <x:c r="P274" s="113" t="n">
        <x:f>IF(B274="","",WEEKDAY(B274,2))</x:f>
        <x:v>4</x:v>
      </x:c>
      <x:c r="Q274" s="113" t="n">
        <x:f>IF(B274="","",MONTH(B274))</x:f>
        <x:v>2</x:v>
      </x:c>
      <x:c r="R274" s="113" t="n">
        <x:f>IF(B274="","",YEAR(B274))</x:f>
        <x:v>2026</x:v>
      </x:c>
    </x:row>
    <x:row r="275" ht="20" customHeight="1">
      <x:c r="A275" s="247" t="str">
        <x:v>K1-26-0396</x:v>
      </x:c>
      <x:c r="B275" s="248" t="n">
        <x:v>46297</x:v>
      </x:c>
      <x:c r="C275" s="247" t="n">
        <x:v>16</x:v>
      </x:c>
      <x:c r="D275" s="248" t="n">
        <x:v>46299</x:v>
      </x:c>
      <x:c r="E275" s="248" t="n">
        <x:v>46299</x:v>
      </x:c>
      <x:c r="F275" s="247" t="str">
        <x:v>D</x:v>
      </x:c>
      <x:c r="G275" s="247" t="str">
        <x:v>P-05</x:v>
      </x:c>
      <x:c r="H275" s="247" t="n">
        <x:v>3</x:v>
      </x:c>
      <x:c r="I275" s="247" t="n">
        <x:v>2</x:v>
      </x:c>
      <x:c r="J275" s="249" t="n">
        <x:v>118.65</x:v>
      </x:c>
      <x:c r="K275" s="247" t="str"/>
      <x:c r="L275" s="247" t="str"/>
      <x:c r="M275" s="113" t="n">
        <x:f>IF(A275="","",IF(OR(D275="",E275=""),"",IF(E275&lt;=D275,1,0)))</x:f>
        <x:v>1</x:v>
      </x:c>
      <x:c r="N275" s="120" t="n">
        <x:f>IF(A275="","",IF(OR(H275="",I275=""),"",IFERROR(I275/H275,0)))</x:f>
        <x:v>0.6666666666666666</x:v>
      </x:c>
      <x:c r="O275" s="113" t="n">
        <x:f>IF(A275="","",IF(OR(D275="",E275=""),"",MAX(0,E275-D275)))</x:f>
        <x:v>0</x:v>
      </x:c>
      <x:c r="P275" s="113" t="n">
        <x:f>IF(B275="","",WEEKDAY(B275,2))</x:f>
        <x:v>5</x:v>
      </x:c>
      <x:c r="Q275" s="113" t="n">
        <x:f>IF(B275="","",MONTH(B275))</x:f>
        <x:v>10</x:v>
      </x:c>
      <x:c r="R275" s="113" t="n">
        <x:f>IF(B275="","",YEAR(B275))</x:f>
        <x:v>2026</x:v>
      </x:c>
    </x:row>
    <x:row r="276" ht="20" customHeight="1">
      <x:c r="A276" s="247" t="str">
        <x:v>K1-26-0320</x:v>
      </x:c>
      <x:c r="B276" s="248" t="n">
        <x:v>46258</x:v>
      </x:c>
      <x:c r="C276" s="247" t="n">
        <x:v>14</x:v>
      </x:c>
      <x:c r="D276" s="248" t="n">
        <x:v>46260</x:v>
      </x:c>
      <x:c r="E276" s="248" t="n">
        <x:v>46260</x:v>
      </x:c>
      <x:c r="F276" s="247" t="str">
        <x:v>D</x:v>
      </x:c>
      <x:c r="G276" s="247" t="str">
        <x:v>P-03</x:v>
      </x:c>
      <x:c r="H276" s="247" t="n">
        <x:v>12</x:v>
      </x:c>
      <x:c r="I276" s="247" t="n">
        <x:v>11</x:v>
      </x:c>
      <x:c r="J276" s="249" t="n">
        <x:v>451.91</x:v>
      </x:c>
      <x:c r="K276" s="247" t="str"/>
      <x:c r="L276" s="247" t="str"/>
      <x:c r="M276" s="113" t="n">
        <x:f>IF(A276="","",IF(OR(D276="",E276=""),"",IF(E276&lt;=D276,1,0)))</x:f>
        <x:v>1</x:v>
      </x:c>
      <x:c r="N276" s="120" t="n">
        <x:f>IF(A276="","",IF(OR(H276="",I276=""),"",IFERROR(I276/H276,0)))</x:f>
        <x:v>0.9166666666666666</x:v>
      </x:c>
      <x:c r="O276" s="113" t="n">
        <x:f>IF(A276="","",IF(OR(D276="",E276=""),"",MAX(0,E276-D276)))</x:f>
        <x:v>0</x:v>
      </x:c>
      <x:c r="P276" s="113" t="n">
        <x:f>IF(B276="","",WEEKDAY(B276,2))</x:f>
        <x:v>1</x:v>
      </x:c>
      <x:c r="Q276" s="113" t="n">
        <x:f>IF(B276="","",MONTH(B276))</x:f>
        <x:v>8</x:v>
      </x:c>
      <x:c r="R276" s="113" t="n">
        <x:f>IF(B276="","",YEAR(B276))</x:f>
        <x:v>2026</x:v>
      </x:c>
    </x:row>
    <x:row r="277" ht="20" customHeight="1">
      <x:c r="A277" s="247" t="str">
        <x:v>K1-26-0357</x:v>
      </x:c>
      <x:c r="B277" s="248" t="n">
        <x:v>46295</x:v>
      </x:c>
      <x:c r="C277" s="247" t="n">
        <x:v>8</x:v>
      </x:c>
      <x:c r="D277" s="248" t="n">
        <x:v>46296</x:v>
      </x:c>
      <x:c r="E277" s="248" t="n">
        <x:v>46296</x:v>
      </x:c>
      <x:c r="F277" s="247" t="str">
        <x:v>D</x:v>
      </x:c>
      <x:c r="G277" s="247" t="str">
        <x:v>P-02</x:v>
      </x:c>
      <x:c r="H277" s="247" t="n">
        <x:v>3</x:v>
      </x:c>
      <x:c r="I277" s="247" t="n">
        <x:v>2</x:v>
      </x:c>
      <x:c r="J277" s="249" t="n">
        <x:v>115.18</x:v>
      </x:c>
      <x:c r="K277" s="247" t="str"/>
      <x:c r="L277" s="247" t="str"/>
      <x:c r="M277" s="113" t="n">
        <x:f>IF(A277="","",IF(OR(D277="",E277=""),"",IF(E277&lt;=D277,1,0)))</x:f>
        <x:v>1</x:v>
      </x:c>
      <x:c r="N277" s="120" t="n">
        <x:f>IF(A277="","",IF(OR(H277="",I277=""),"",IFERROR(I277/H277,0)))</x:f>
        <x:v>0.6666666666666666</x:v>
      </x:c>
      <x:c r="O277" s="113" t="n">
        <x:f>IF(A277="","",IF(OR(D277="",E277=""),"",MAX(0,E277-D277)))</x:f>
        <x:v>0</x:v>
      </x:c>
      <x:c r="P277" s="113" t="n">
        <x:f>IF(B277="","",WEEKDAY(B277,2))</x:f>
        <x:v>3</x:v>
      </x:c>
      <x:c r="Q277" s="113" t="n">
        <x:f>IF(B277="","",MONTH(B277))</x:f>
        <x:v>9</x:v>
      </x:c>
      <x:c r="R277" s="113" t="n">
        <x:f>IF(B277="","",YEAR(B277))</x:f>
        <x:v>2026</x:v>
      </x:c>
    </x:row>
    <x:row r="278" ht="20" customHeight="1">
      <x:c r="A278" s="247" t="str">
        <x:v>K1-26-0120</x:v>
      </x:c>
      <x:c r="B278" s="248" t="n">
        <x:v>46125</x:v>
      </x:c>
      <x:c r="C278" s="247" t="n">
        <x:v>14</x:v>
      </x:c>
      <x:c r="D278" s="248" t="n">
        <x:v>46125</x:v>
      </x:c>
      <x:c r="E278" s="248" t="n">
        <x:v>46125</x:v>
      </x:c>
      <x:c r="F278" s="247" t="str">
        <x:v>D</x:v>
      </x:c>
      <x:c r="G278" s="247" t="str">
        <x:v>P-05</x:v>
      </x:c>
      <x:c r="H278" s="247" t="n">
        <x:v>17</x:v>
      </x:c>
      <x:c r="I278" s="247" t="n">
        <x:v>15</x:v>
      </x:c>
      <x:c r="J278" s="249" t="n">
        <x:v>355.77</x:v>
      </x:c>
      <x:c r="K278" s="247" t="str"/>
      <x:c r="L278" s="247" t="str"/>
      <x:c r="M278" s="113" t="n">
        <x:f>IF(A278="","",IF(OR(D278="",E278=""),"",IF(E278&lt;=D278,1,0)))</x:f>
        <x:v>1</x:v>
      </x:c>
      <x:c r="N278" s="120" t="n">
        <x:f>IF(A278="","",IF(OR(H278="",I278=""),"",IFERROR(I278/H278,0)))</x:f>
        <x:v>0.8823529411764706</x:v>
      </x:c>
      <x:c r="O278" s="113" t="n">
        <x:f>IF(A278="","",IF(OR(D278="",E278=""),"",MAX(0,E278-D278)))</x:f>
        <x:v>0</x:v>
      </x:c>
      <x:c r="P278" s="113" t="n">
        <x:f>IF(B278="","",WEEKDAY(B278,2))</x:f>
        <x:v>1</x:v>
      </x:c>
      <x:c r="Q278" s="113" t="n">
        <x:f>IF(B278="","",MONTH(B278))</x:f>
        <x:v>4</x:v>
      </x:c>
      <x:c r="R278" s="113" t="n">
        <x:f>IF(B278="","",YEAR(B278))</x:f>
        <x:v>2026</x:v>
      </x:c>
    </x:row>
    <x:row r="279" ht="20" customHeight="1">
      <x:c r="A279" s="247" t="str">
        <x:v>K1-26-0267</x:v>
      </x:c>
      <x:c r="B279" s="248" t="n">
        <x:v>46208</x:v>
      </x:c>
      <x:c r="C279" s="247" t="n">
        <x:v>8</x:v>
      </x:c>
      <x:c r="D279" s="248" t="n">
        <x:v>46209</x:v>
      </x:c>
      <x:c r="E279" s="248" t="n">
        <x:v>46212</x:v>
      </x:c>
      <x:c r="F279" s="247" t="str">
        <x:v>A</x:v>
      </x:c>
      <x:c r="G279" s="247" t="str">
        <x:v>P-05</x:v>
      </x:c>
      <x:c r="H279" s="247" t="n">
        <x:v>23</x:v>
      </x:c>
      <x:c r="I279" s="247" t="n">
        <x:v>23</x:v>
      </x:c>
      <x:c r="J279" s="249" t="n">
        <x:v>569.32</x:v>
      </x:c>
      <x:c r="K279" s="247" t="str">
        <x:f>Lang!$B$61</x:f>
        <x:v>Label error</x:v>
      </x:c>
      <x:c r="L279" s="247" t="str"/>
      <x:c r="M279" s="113" t="n">
        <x:f>IF(A279="","",IF(OR(D279="",E279=""),"",IF(E279&lt;=D279,1,0)))</x:f>
        <x:v>0</x:v>
      </x:c>
      <x:c r="N279" s="120" t="n">
        <x:f>IF(A279="","",IF(OR(H279="",I279=""),"",IFERROR(I279/H279,0)))</x:f>
        <x:v>1</x:v>
      </x:c>
      <x:c r="O279" s="113" t="n">
        <x:f>IF(A279="","",IF(OR(D279="",E279=""),"",MAX(0,E279-D279)))</x:f>
        <x:v>3</x:v>
      </x:c>
      <x:c r="P279" s="113" t="n">
        <x:f>IF(B279="","",WEEKDAY(B279,2))</x:f>
        <x:v>7</x:v>
      </x:c>
      <x:c r="Q279" s="113" t="n">
        <x:f>IF(B279="","",MONTH(B279))</x:f>
        <x:v>7</x:v>
      </x:c>
      <x:c r="R279" s="113" t="n">
        <x:f>IF(B279="","",YEAR(B279))</x:f>
        <x:v>2026</x:v>
      </x:c>
    </x:row>
    <x:row r="280" ht="20" customHeight="1">
      <x:c r="A280" s="247" t="str">
        <x:v>K1-26-0024</x:v>
      </x:c>
      <x:c r="B280" s="248" t="n">
        <x:v>46047</x:v>
      </x:c>
      <x:c r="C280" s="247" t="n">
        <x:v>18</x:v>
      </x:c>
      <x:c r="D280" s="248" t="n">
        <x:v>46049</x:v>
      </x:c>
      <x:c r="E280" s="248" t="n">
        <x:v>46052</x:v>
      </x:c>
      <x:c r="F280" s="247" t="str">
        <x:v>D</x:v>
      </x:c>
      <x:c r="G280" s="247" t="str">
        <x:v>P-01</x:v>
      </x:c>
      <x:c r="H280" s="247" t="n">
        <x:v>6</x:v>
      </x:c>
      <x:c r="I280" s="247" t="n">
        <x:v>6</x:v>
      </x:c>
      <x:c r="J280" s="249" t="n">
        <x:v>223.14</x:v>
      </x:c>
      <x:c r="K280" s="247" t="str">
        <x:f>Lang!$B$62</x:f>
        <x:v>Transport delay</x:v>
      </x:c>
      <x:c r="L280" s="247" t="str"/>
      <x:c r="M280" s="113" t="n">
        <x:f>IF(A280="","",IF(OR(D280="",E280=""),"",IF(E280&lt;=D280,1,0)))</x:f>
        <x:v>0</x:v>
      </x:c>
      <x:c r="N280" s="120" t="n">
        <x:f>IF(A280="","",IF(OR(H280="",I280=""),"",IFERROR(I280/H280,0)))</x:f>
        <x:v>1</x:v>
      </x:c>
      <x:c r="O280" s="113" t="n">
        <x:f>IF(A280="","",IF(OR(D280="",E280=""),"",MAX(0,E280-D280)))</x:f>
        <x:v>3</x:v>
      </x:c>
      <x:c r="P280" s="113" t="n">
        <x:f>IF(B280="","",WEEKDAY(B280,2))</x:f>
        <x:v>7</x:v>
      </x:c>
      <x:c r="Q280" s="113" t="n">
        <x:f>IF(B280="","",MONTH(B280))</x:f>
        <x:v>1</x:v>
      </x:c>
      <x:c r="R280" s="113" t="n">
        <x:f>IF(B280="","",YEAR(B280))</x:f>
        <x:v>2026</x:v>
      </x:c>
    </x:row>
    <x:row r="281" ht="20" customHeight="1">
      <x:c r="A281" s="247" t="str">
        <x:v>K1-26-0085</x:v>
      </x:c>
      <x:c r="B281" s="248" t="n">
        <x:v>46087</x:v>
      </x:c>
      <x:c r="C281" s="247" t="n">
        <x:v>8</x:v>
      </x:c>
      <x:c r="D281" s="248" t="n">
        <x:v>46088</x:v>
      </x:c>
      <x:c r="E281" s="248" t="n">
        <x:v>46088</x:v>
      </x:c>
      <x:c r="F281" s="247" t="str">
        <x:v>B</x:v>
      </x:c>
      <x:c r="G281" s="247" t="str">
        <x:v>P-03</x:v>
      </x:c>
      <x:c r="H281" s="247" t="n">
        <x:v>15</x:v>
      </x:c>
      <x:c r="I281" s="247" t="n">
        <x:v>14</x:v>
      </x:c>
      <x:c r="J281" s="249" t="n">
        <x:v>387.27</x:v>
      </x:c>
      <x:c r="K281" s="247" t="str"/>
      <x:c r="L281" s="247" t="str"/>
      <x:c r="M281" s="113" t="n">
        <x:f>IF(A281="","",IF(OR(D281="",E281=""),"",IF(E281&lt;=D281,1,0)))</x:f>
        <x:v>1</x:v>
      </x:c>
      <x:c r="N281" s="120" t="n">
        <x:f>IF(A281="","",IF(OR(H281="",I281=""),"",IFERROR(I281/H281,0)))</x:f>
        <x:v>0.9333333333333333</x:v>
      </x:c>
      <x:c r="O281" s="113" t="n">
        <x:f>IF(A281="","",IF(OR(D281="",E281=""),"",MAX(0,E281-D281)))</x:f>
        <x:v>0</x:v>
      </x:c>
      <x:c r="P281" s="113" t="n">
        <x:f>IF(B281="","",WEEKDAY(B281,2))</x:f>
        <x:v>5</x:v>
      </x:c>
      <x:c r="Q281" s="113" t="n">
        <x:f>IF(B281="","",MONTH(B281))</x:f>
        <x:v>3</x:v>
      </x:c>
      <x:c r="R281" s="113" t="n">
        <x:f>IF(B281="","",YEAR(B281))</x:f>
        <x:v>2026</x:v>
      </x:c>
    </x:row>
    <x:row r="282" ht="20" customHeight="1">
      <x:c r="A282" s="247" t="str">
        <x:v>K1-26-0305</x:v>
      </x:c>
      <x:c r="B282" s="248" t="n">
        <x:v>46250</x:v>
      </x:c>
      <x:c r="C282" s="247" t="n">
        <x:v>12</x:v>
      </x:c>
      <x:c r="D282" s="248" t="n">
        <x:v>46251</x:v>
      </x:c>
      <x:c r="E282" s="248" t="n">
        <x:v>46250</x:v>
      </x:c>
      <x:c r="F282" s="247" t="str">
        <x:v>A</x:v>
      </x:c>
      <x:c r="G282" s="247" t="str">
        <x:v>P-05</x:v>
      </x:c>
      <x:c r="H282" s="247" t="n">
        <x:v>15</x:v>
      </x:c>
      <x:c r="I282" s="247" t="n">
        <x:v>15</x:v>
      </x:c>
      <x:c r="J282" s="249" t="n">
        <x:v>514.7</x:v>
      </x:c>
      <x:c r="K282" s="247" t="str"/>
      <x:c r="L282" s="247" t="str"/>
      <x:c r="M282" s="113" t="n">
        <x:f>IF(A282="","",IF(OR(D282="",E282=""),"",IF(E282&lt;=D282,1,0)))</x:f>
        <x:v>1</x:v>
      </x:c>
      <x:c r="N282" s="120" t="n">
        <x:f>IF(A282="","",IF(OR(H282="",I282=""),"",IFERROR(I282/H282,0)))</x:f>
        <x:v>1</x:v>
      </x:c>
      <x:c r="O282" s="113" t="n">
        <x:f>IF(A282="","",IF(OR(D282="",E282=""),"",MAX(0,E282-D282)))</x:f>
        <x:v>0</x:v>
      </x:c>
      <x:c r="P282" s="113" t="n">
        <x:f>IF(B282="","",WEEKDAY(B282,2))</x:f>
        <x:v>7</x:v>
      </x:c>
      <x:c r="Q282" s="113" t="n">
        <x:f>IF(B282="","",MONTH(B282))</x:f>
        <x:v>8</x:v>
      </x:c>
      <x:c r="R282" s="113" t="n">
        <x:f>IF(B282="","",YEAR(B282))</x:f>
        <x:v>2026</x:v>
      </x:c>
    </x:row>
    <x:row r="283" ht="20" customHeight="1">
      <x:c r="A283" s="247" t="str">
        <x:v>K1-26-0124</x:v>
      </x:c>
      <x:c r="B283" s="248" t="n">
        <x:v>46128</x:v>
      </x:c>
      <x:c r="C283" s="247" t="n">
        <x:v>10</x:v>
      </x:c>
      <x:c r="D283" s="248" t="n">
        <x:v>46130</x:v>
      </x:c>
      <x:c r="E283" s="248" t="n">
        <x:v>46131</x:v>
      </x:c>
      <x:c r="F283" s="247" t="str">
        <x:v>B</x:v>
      </x:c>
      <x:c r="G283" s="247" t="str">
        <x:v>P-06</x:v>
      </x:c>
      <x:c r="H283" s="247" t="n">
        <x:v>6</x:v>
      </x:c>
      <x:c r="I283" s="247" t="n">
        <x:v>6</x:v>
      </x:c>
      <x:c r="J283" s="249" t="n">
        <x:v>91.12</x:v>
      </x:c>
      <x:c r="K283" s="247" t="str">
        <x:f>Lang!$B$61</x:f>
        <x:v>Label error</x:v>
      </x:c>
      <x:c r="L283" s="247" t="str"/>
      <x:c r="M283" s="113" t="n">
        <x:f>IF(A283="","",IF(OR(D283="",E283=""),"",IF(E283&lt;=D283,1,0)))</x:f>
        <x:v>0</x:v>
      </x:c>
      <x:c r="N283" s="120" t="n">
        <x:f>IF(A283="","",IF(OR(H283="",I283=""),"",IFERROR(I283/H283,0)))</x:f>
        <x:v>1</x:v>
      </x:c>
      <x:c r="O283" s="113" t="n">
        <x:f>IF(A283="","",IF(OR(D283="",E283=""),"",MAX(0,E283-D283)))</x:f>
        <x:v>1</x:v>
      </x:c>
      <x:c r="P283" s="113" t="n">
        <x:f>IF(B283="","",WEEKDAY(B283,2))</x:f>
        <x:v>4</x:v>
      </x:c>
      <x:c r="Q283" s="113" t="n">
        <x:f>IF(B283="","",MONTH(B283))</x:f>
        <x:v>4</x:v>
      </x:c>
      <x:c r="R283" s="113" t="n">
        <x:f>IF(B283="","",YEAR(B283))</x:f>
        <x:v>2026</x:v>
      </x:c>
    </x:row>
    <x:row r="284" ht="20" customHeight="1">
      <x:c r="A284" s="247" t="str">
        <x:v>K1-26-0405</x:v>
      </x:c>
      <x:c r="B284" s="248" t="n">
        <x:v>46307</x:v>
      </x:c>
      <x:c r="C284" s="247" t="n">
        <x:v>12</x:v>
      </x:c>
      <x:c r="D284" s="248" t="n">
        <x:v>46307</x:v>
      </x:c>
      <x:c r="E284" s="248" t="n">
        <x:v>46307</x:v>
      </x:c>
      <x:c r="F284" s="247" t="str">
        <x:v>C</x:v>
      </x:c>
      <x:c r="G284" s="247" t="str">
        <x:v>P-06</x:v>
      </x:c>
      <x:c r="H284" s="247" t="n">
        <x:v>3</x:v>
      </x:c>
      <x:c r="I284" s="247" t="n">
        <x:v>2</x:v>
      </x:c>
      <x:c r="J284" s="249" t="n">
        <x:v>126.63</x:v>
      </x:c>
      <x:c r="K284" s="247" t="str"/>
      <x:c r="L284" s="247" t="str"/>
      <x:c r="M284" s="113" t="n">
        <x:f>IF(A284="","",IF(OR(D284="",E284=""),"",IF(E284&lt;=D284,1,0)))</x:f>
        <x:v>1</x:v>
      </x:c>
      <x:c r="N284" s="120" t="n">
        <x:f>IF(A284="","",IF(OR(H284="",I284=""),"",IFERROR(I284/H284,0)))</x:f>
        <x:v>0.6666666666666666</x:v>
      </x:c>
      <x:c r="O284" s="113" t="n">
        <x:f>IF(A284="","",IF(OR(D284="",E284=""),"",MAX(0,E284-D284)))</x:f>
        <x:v>0</x:v>
      </x:c>
      <x:c r="P284" s="113" t="n">
        <x:f>IF(B284="","",WEEKDAY(B284,2))</x:f>
        <x:v>1</x:v>
      </x:c>
      <x:c r="Q284" s="113" t="n">
        <x:f>IF(B284="","",MONTH(B284))</x:f>
        <x:v>10</x:v>
      </x:c>
      <x:c r="R284" s="113" t="n">
        <x:f>IF(B284="","",YEAR(B284))</x:f>
        <x:v>2026</x:v>
      </x:c>
    </x:row>
    <x:row r="285" ht="20" customHeight="1">
      <x:c r="A285" s="247" t="str">
        <x:v>K1-26-0376</x:v>
      </x:c>
      <x:c r="B285" s="248" t="n">
        <x:v>46284</x:v>
      </x:c>
      <x:c r="C285" s="247" t="n">
        <x:v>12</x:v>
      </x:c>
      <x:c r="D285" s="248" t="n">
        <x:v>46286</x:v>
      </x:c>
      <x:c r="E285" s="248" t="n">
        <x:v>46286</x:v>
      </x:c>
      <x:c r="F285" s="247" t="str">
        <x:v>A</x:v>
      </x:c>
      <x:c r="G285" s="247" t="str">
        <x:v>P-03</x:v>
      </x:c>
      <x:c r="H285" s="247" t="n">
        <x:v>7</x:v>
      </x:c>
      <x:c r="I285" s="247" t="n">
        <x:v>7</x:v>
      </x:c>
      <x:c r="J285" s="249" t="n">
        <x:v>218.33</x:v>
      </x:c>
      <x:c r="K285" s="247" t="str"/>
      <x:c r="L285" s="247" t="str"/>
      <x:c r="M285" s="113" t="n">
        <x:f>IF(A285="","",IF(OR(D285="",E285=""),"",IF(E285&lt;=D285,1,0)))</x:f>
        <x:v>1</x:v>
      </x:c>
      <x:c r="N285" s="120" t="n">
        <x:f>IF(A285="","",IF(OR(H285="",I285=""),"",IFERROR(I285/H285,0)))</x:f>
        <x:v>1</x:v>
      </x:c>
      <x:c r="O285" s="113" t="n">
        <x:f>IF(A285="","",IF(OR(D285="",E285=""),"",MAX(0,E285-D285)))</x:f>
        <x:v>0</x:v>
      </x:c>
      <x:c r="P285" s="113" t="n">
        <x:f>IF(B285="","",WEEKDAY(B285,2))</x:f>
        <x:v>6</x:v>
      </x:c>
      <x:c r="Q285" s="113" t="n">
        <x:f>IF(B285="","",MONTH(B285))</x:f>
        <x:v>9</x:v>
      </x:c>
      <x:c r="R285" s="113" t="n">
        <x:f>IF(B285="","",YEAR(B285))</x:f>
        <x:v>2026</x:v>
      </x:c>
    </x:row>
    <x:row r="286" ht="20" customHeight="1">
      <x:c r="A286" s="247" t="str">
        <x:v>K1-26-0292</x:v>
      </x:c>
      <x:c r="B286" s="248" t="n">
        <x:v>46263</x:v>
      </x:c>
      <x:c r="C286" s="247" t="n">
        <x:v>16</x:v>
      </x:c>
      <x:c r="D286" s="248" t="n">
        <x:v>46264</x:v>
      </x:c>
      <x:c r="E286" s="248" t="n">
        <x:v>46264</x:v>
      </x:c>
      <x:c r="F286" s="247" t="str">
        <x:v>A</x:v>
      </x:c>
      <x:c r="G286" s="247" t="str">
        <x:v>P-05</x:v>
      </x:c>
      <x:c r="H286" s="247" t="n">
        <x:v>18</x:v>
      </x:c>
      <x:c r="I286" s="247" t="n">
        <x:v>17</x:v>
      </x:c>
      <x:c r="J286" s="249" t="n">
        <x:v>656.34</x:v>
      </x:c>
      <x:c r="K286" s="247" t="str"/>
      <x:c r="L286" s="247" t="str"/>
      <x:c r="M286" s="113" t="n">
        <x:f>IF(A286="","",IF(OR(D286="",E286=""),"",IF(E286&lt;=D286,1,0)))</x:f>
        <x:v>1</x:v>
      </x:c>
      <x:c r="N286" s="120" t="n">
        <x:f>IF(A286="","",IF(OR(H286="",I286=""),"",IFERROR(I286/H286,0)))</x:f>
        <x:v>0.9444444444444444</x:v>
      </x:c>
      <x:c r="O286" s="113" t="n">
        <x:f>IF(A286="","",IF(OR(D286="",E286=""),"",MAX(0,E286-D286)))</x:f>
        <x:v>0</x:v>
      </x:c>
      <x:c r="P286" s="113" t="n">
        <x:f>IF(B286="","",WEEKDAY(B286,2))</x:f>
        <x:v>6</x:v>
      </x:c>
      <x:c r="Q286" s="113" t="n">
        <x:f>IF(B286="","",MONTH(B286))</x:f>
        <x:v>8</x:v>
      </x:c>
      <x:c r="R286" s="113" t="n">
        <x:f>IF(B286="","",YEAR(B286))</x:f>
        <x:v>2026</x:v>
      </x:c>
    </x:row>
    <x:row r="287" ht="20" customHeight="1">
      <x:c r="A287" s="247" t="str">
        <x:v>K1-26-0153</x:v>
      </x:c>
      <x:c r="B287" s="248" t="n">
        <x:v>46160</x:v>
      </x:c>
      <x:c r="C287" s="247" t="n">
        <x:v>10</x:v>
      </x:c>
      <x:c r="D287" s="248" t="n">
        <x:v>46160</x:v>
      </x:c>
      <x:c r="E287" s="248" t="n">
        <x:v>46160</x:v>
      </x:c>
      <x:c r="F287" s="247" t="str">
        <x:v>B</x:v>
      </x:c>
      <x:c r="G287" s="247" t="str">
        <x:v>P-02</x:v>
      </x:c>
      <x:c r="H287" s="247" t="n">
        <x:v>15</x:v>
      </x:c>
      <x:c r="I287" s="247" t="n">
        <x:v>15</x:v>
      </x:c>
      <x:c r="J287" s="249" t="n">
        <x:v>326.28</x:v>
      </x:c>
      <x:c r="K287" s="247" t="str"/>
      <x:c r="L287" s="247" t="str"/>
      <x:c r="M287" s="113" t="n">
        <x:f>IF(A287="","",IF(OR(D287="",E287=""),"",IF(E287&lt;=D287,1,0)))</x:f>
        <x:v>1</x:v>
      </x:c>
      <x:c r="N287" s="120" t="n">
        <x:f>IF(A287="","",IF(OR(H287="",I287=""),"",IFERROR(I287/H287,0)))</x:f>
        <x:v>1</x:v>
      </x:c>
      <x:c r="O287" s="113" t="n">
        <x:f>IF(A287="","",IF(OR(D287="",E287=""),"",MAX(0,E287-D287)))</x:f>
        <x:v>0</x:v>
      </x:c>
      <x:c r="P287" s="113" t="n">
        <x:f>IF(B287="","",WEEKDAY(B287,2))</x:f>
        <x:v>1</x:v>
      </x:c>
      <x:c r="Q287" s="113" t="n">
        <x:f>IF(B287="","",MONTH(B287))</x:f>
        <x:v>5</x:v>
      </x:c>
      <x:c r="R287" s="113" t="n">
        <x:f>IF(B287="","",YEAR(B287))</x:f>
        <x:v>2026</x:v>
      </x:c>
    </x:row>
    <x:row r="288" ht="20" customHeight="1">
      <x:c r="A288" s="247" t="str">
        <x:v>K1-26-0057</x:v>
      </x:c>
      <x:c r="B288" s="248" t="n">
        <x:v>46065</x:v>
      </x:c>
      <x:c r="C288" s="247" t="n">
        <x:v>14</x:v>
      </x:c>
      <x:c r="D288" s="248" t="n">
        <x:v>46067</x:v>
      </x:c>
      <x:c r="E288" s="248" t="n">
        <x:v>46066</x:v>
      </x:c>
      <x:c r="F288" s="247" t="str">
        <x:v>D</x:v>
      </x:c>
      <x:c r="G288" s="247" t="str">
        <x:v>P-06</x:v>
      </x:c>
      <x:c r="H288" s="247" t="n">
        <x:v>2</x:v>
      </x:c>
      <x:c r="I288" s="247" t="n">
        <x:v>2</x:v>
      </x:c>
      <x:c r="J288" s="249" t="n">
        <x:v>56.42</x:v>
      </x:c>
      <x:c r="K288" s="247" t="str"/>
      <x:c r="L288" s="247" t="str"/>
      <x:c r="M288" s="113" t="n">
        <x:f>IF(A288="","",IF(OR(D288="",E288=""),"",IF(E288&lt;=D288,1,0)))</x:f>
        <x:v>1</x:v>
      </x:c>
      <x:c r="N288" s="120" t="n">
        <x:f>IF(A288="","",IF(OR(H288="",I288=""),"",IFERROR(I288/H288,0)))</x:f>
        <x:v>1</x:v>
      </x:c>
      <x:c r="O288" s="113" t="n">
        <x:f>IF(A288="","",IF(OR(D288="",E288=""),"",MAX(0,E288-D288)))</x:f>
        <x:v>0</x:v>
      </x:c>
      <x:c r="P288" s="113" t="n">
        <x:f>IF(B288="","",WEEKDAY(B288,2))</x:f>
        <x:v>4</x:v>
      </x:c>
      <x:c r="Q288" s="113" t="n">
        <x:f>IF(B288="","",MONTH(B288))</x:f>
        <x:v>2</x:v>
      </x:c>
      <x:c r="R288" s="113" t="n">
        <x:f>IF(B288="","",YEAR(B288))</x:f>
        <x:v>2026</x:v>
      </x:c>
    </x:row>
    <x:row r="289" ht="20" customHeight="1">
      <x:c r="A289" s="247" t="str">
        <x:v>K1-26-0076</x:v>
      </x:c>
      <x:c r="B289" s="248" t="n">
        <x:v>46112</x:v>
      </x:c>
      <x:c r="C289" s="247" t="n">
        <x:v>12</x:v>
      </x:c>
      <x:c r="D289" s="248" t="n">
        <x:v>46113</x:v>
      </x:c>
      <x:c r="E289" s="248" t="n">
        <x:v>46113</x:v>
      </x:c>
      <x:c r="F289" s="247" t="str">
        <x:v>B</x:v>
      </x:c>
      <x:c r="G289" s="247" t="str">
        <x:v>P-01</x:v>
      </x:c>
      <x:c r="H289" s="247" t="n">
        <x:v>23</x:v>
      </x:c>
      <x:c r="I289" s="247" t="n">
        <x:v>23</x:v>
      </x:c>
      <x:c r="J289" s="249" t="n">
        <x:v>421.57</x:v>
      </x:c>
      <x:c r="K289" s="247" t="str"/>
      <x:c r="L289" s="247" t="str"/>
      <x:c r="M289" s="113" t="n">
        <x:f>IF(A289="","",IF(OR(D289="",E289=""),"",IF(E289&lt;=D289,1,0)))</x:f>
        <x:v>1</x:v>
      </x:c>
      <x:c r="N289" s="120" t="n">
        <x:f>IF(A289="","",IF(OR(H289="",I289=""),"",IFERROR(I289/H289,0)))</x:f>
        <x:v>1</x:v>
      </x:c>
      <x:c r="O289" s="113" t="n">
        <x:f>IF(A289="","",IF(OR(D289="",E289=""),"",MAX(0,E289-D289)))</x:f>
        <x:v>0</x:v>
      </x:c>
      <x:c r="P289" s="113" t="n">
        <x:f>IF(B289="","",WEEKDAY(B289,2))</x:f>
        <x:v>2</x:v>
      </x:c>
      <x:c r="Q289" s="113" t="n">
        <x:f>IF(B289="","",MONTH(B289))</x:f>
        <x:v>3</x:v>
      </x:c>
      <x:c r="R289" s="113" t="n">
        <x:f>IF(B289="","",YEAR(B289))</x:f>
        <x:v>2026</x:v>
      </x:c>
    </x:row>
    <x:row r="290" ht="20" customHeight="1">
      <x:c r="A290" s="247" t="str">
        <x:v>K1-26-0142</x:v>
      </x:c>
      <x:c r="B290" s="248" t="n">
        <x:v>46127</x:v>
      </x:c>
      <x:c r="C290" s="247" t="n">
        <x:v>14</x:v>
      </x:c>
      <x:c r="D290" s="248" t="n">
        <x:v>46129</x:v>
      </x:c>
      <x:c r="E290" s="248" t="n">
        <x:v>46129</x:v>
      </x:c>
      <x:c r="F290" s="247" t="str">
        <x:v>D</x:v>
      </x:c>
      <x:c r="G290" s="247" t="str">
        <x:v>P-02</x:v>
      </x:c>
      <x:c r="H290" s="247" t="n">
        <x:v>20</x:v>
      </x:c>
      <x:c r="I290" s="247" t="n">
        <x:v>19</x:v>
      </x:c>
      <x:c r="J290" s="249" t="n">
        <x:v>957.27</x:v>
      </x:c>
      <x:c r="K290" s="247" t="str"/>
      <x:c r="L290" s="247" t="str"/>
      <x:c r="M290" s="113" t="n">
        <x:f>IF(A290="","",IF(OR(D290="",E290=""),"",IF(E290&lt;=D290,1,0)))</x:f>
        <x:v>1</x:v>
      </x:c>
      <x:c r="N290" s="120" t="n">
        <x:f>IF(A290="","",IF(OR(H290="",I290=""),"",IFERROR(I290/H290,0)))</x:f>
        <x:v>0.95</x:v>
      </x:c>
      <x:c r="O290" s="113" t="n">
        <x:f>IF(A290="","",IF(OR(D290="",E290=""),"",MAX(0,E290-D290)))</x:f>
        <x:v>0</x:v>
      </x:c>
      <x:c r="P290" s="113" t="n">
        <x:f>IF(B290="","",WEEKDAY(B290,2))</x:f>
        <x:v>3</x:v>
      </x:c>
      <x:c r="Q290" s="113" t="n">
        <x:f>IF(B290="","",MONTH(B290))</x:f>
        <x:v>4</x:v>
      </x:c>
      <x:c r="R290" s="113" t="n">
        <x:f>IF(B290="","",YEAR(B290))</x:f>
        <x:v>2026</x:v>
      </x:c>
    </x:row>
    <x:row r="291" ht="20" customHeight="1">
      <x:c r="A291" s="247" t="str">
        <x:v>K1-26-0323</x:v>
      </x:c>
      <x:c r="B291" s="248" t="n">
        <x:v>46265</x:v>
      </x:c>
      <x:c r="C291" s="247" t="n">
        <x:v>10</x:v>
      </x:c>
      <x:c r="D291" s="248" t="n">
        <x:v>46266</x:v>
      </x:c>
      <x:c r="E291" s="248" t="n">
        <x:v>46266</x:v>
      </x:c>
      <x:c r="F291" s="247" t="str">
        <x:v>A</x:v>
      </x:c>
      <x:c r="G291" s="247" t="str">
        <x:v>P-05</x:v>
      </x:c>
      <x:c r="H291" s="247" t="n">
        <x:v>7</x:v>
      </x:c>
      <x:c r="I291" s="247" t="n">
        <x:v>4</x:v>
      </x:c>
      <x:c r="J291" s="249" t="n">
        <x:v>136.63</x:v>
      </x:c>
      <x:c r="K291" s="247" t="str"/>
      <x:c r="L291" s="247" t="str"/>
      <x:c r="M291" s="113" t="n">
        <x:f>IF(A291="","",IF(OR(D291="",E291=""),"",IF(E291&lt;=D291,1,0)))</x:f>
        <x:v>1</x:v>
      </x:c>
      <x:c r="N291" s="120" t="n">
        <x:f>IF(A291="","",IF(OR(H291="",I291=""),"",IFERROR(I291/H291,0)))</x:f>
        <x:v>0.5714285714285714</x:v>
      </x:c>
      <x:c r="O291" s="113" t="n">
        <x:f>IF(A291="","",IF(OR(D291="",E291=""),"",MAX(0,E291-D291)))</x:f>
        <x:v>0</x:v>
      </x:c>
      <x:c r="P291" s="113" t="n">
        <x:f>IF(B291="","",WEEKDAY(B291,2))</x:f>
        <x:v>1</x:v>
      </x:c>
      <x:c r="Q291" s="113" t="n">
        <x:f>IF(B291="","",MONTH(B291))</x:f>
        <x:v>8</x:v>
      </x:c>
      <x:c r="R291" s="113" t="n">
        <x:f>IF(B291="","",YEAR(B291))</x:f>
        <x:v>2026</x:v>
      </x:c>
    </x:row>
    <x:row r="292" ht="20" customHeight="1">
      <x:c r="A292" s="247" t="str">
        <x:v>K1-26-0187</x:v>
      </x:c>
      <x:c r="B292" s="248" t="n">
        <x:v>46159</x:v>
      </x:c>
      <x:c r="C292" s="247" t="n">
        <x:v>18</x:v>
      </x:c>
      <x:c r="D292" s="248" t="n">
        <x:v>46160</x:v>
      </x:c>
      <x:c r="E292" s="248" t="n">
        <x:v>46160</x:v>
      </x:c>
      <x:c r="F292" s="247" t="str">
        <x:v>A</x:v>
      </x:c>
      <x:c r="G292" s="247" t="str">
        <x:v>P-02</x:v>
      </x:c>
      <x:c r="H292" s="247" t="n">
        <x:v>9</x:v>
      </x:c>
      <x:c r="I292" s="247" t="n">
        <x:v>9</x:v>
      </x:c>
      <x:c r="J292" s="249" t="n">
        <x:v>281.17</x:v>
      </x:c>
      <x:c r="K292" s="247" t="str"/>
      <x:c r="L292" s="247" t="str"/>
      <x:c r="M292" s="113" t="n">
        <x:f>IF(A292="","",IF(OR(D292="",E292=""),"",IF(E292&lt;=D292,1,0)))</x:f>
        <x:v>1</x:v>
      </x:c>
      <x:c r="N292" s="120" t="n">
        <x:f>IF(A292="","",IF(OR(H292="",I292=""),"",IFERROR(I292/H292,0)))</x:f>
        <x:v>1</x:v>
      </x:c>
      <x:c r="O292" s="113" t="n">
        <x:f>IF(A292="","",IF(OR(D292="",E292=""),"",MAX(0,E292-D292)))</x:f>
        <x:v>0</x:v>
      </x:c>
      <x:c r="P292" s="113" t="n">
        <x:f>IF(B292="","",WEEKDAY(B292,2))</x:f>
        <x:v>7</x:v>
      </x:c>
      <x:c r="Q292" s="113" t="n">
        <x:f>IF(B292="","",MONTH(B292))</x:f>
        <x:v>5</x:v>
      </x:c>
      <x:c r="R292" s="113" t="n">
        <x:f>IF(B292="","",YEAR(B292))</x:f>
        <x:v>2026</x:v>
      </x:c>
    </x:row>
    <x:row r="293" ht="20" customHeight="1">
      <x:c r="A293" s="247" t="str">
        <x:v>K1-26-0242</x:v>
      </x:c>
      <x:c r="B293" s="248" t="n">
        <x:v>46228</x:v>
      </x:c>
      <x:c r="C293" s="247" t="n">
        <x:v>8</x:v>
      </x:c>
      <x:c r="D293" s="248" t="n">
        <x:v>46231</x:v>
      </x:c>
      <x:c r="E293" s="248" t="n">
        <x:v>46231</x:v>
      </x:c>
      <x:c r="F293" s="247" t="str">
        <x:v>B</x:v>
      </x:c>
      <x:c r="G293" s="247" t="str">
        <x:v>P-04</x:v>
      </x:c>
      <x:c r="H293" s="247" t="n">
        <x:v>6</x:v>
      </x:c>
      <x:c r="I293" s="247" t="n">
        <x:v>6</x:v>
      </x:c>
      <x:c r="J293" s="249" t="n">
        <x:v>242.45</x:v>
      </x:c>
      <x:c r="K293" s="247" t="str"/>
      <x:c r="L293" s="247" t="str"/>
      <x:c r="M293" s="113" t="n">
        <x:f>IF(A293="","",IF(OR(D293="",E293=""),"",IF(E293&lt;=D293,1,0)))</x:f>
        <x:v>1</x:v>
      </x:c>
      <x:c r="N293" s="120" t="n">
        <x:f>IF(A293="","",IF(OR(H293="",I293=""),"",IFERROR(I293/H293,0)))</x:f>
        <x:v>1</x:v>
      </x:c>
      <x:c r="O293" s="113" t="n">
        <x:f>IF(A293="","",IF(OR(D293="",E293=""),"",MAX(0,E293-D293)))</x:f>
        <x:v>0</x:v>
      </x:c>
      <x:c r="P293" s="113" t="n">
        <x:f>IF(B293="","",WEEKDAY(B293,2))</x:f>
        <x:v>6</x:v>
      </x:c>
      <x:c r="Q293" s="113" t="n">
        <x:f>IF(B293="","",MONTH(B293))</x:f>
        <x:v>7</x:v>
      </x:c>
      <x:c r="R293" s="113" t="n">
        <x:f>IF(B293="","",YEAR(B293))</x:f>
        <x:v>2026</x:v>
      </x:c>
    </x:row>
    <x:row r="294" ht="20" customHeight="1">
      <x:c r="A294" s="247" t="str">
        <x:v>K1-26-0127</x:v>
      </x:c>
      <x:c r="B294" s="248" t="n">
        <x:v>46134</x:v>
      </x:c>
      <x:c r="C294" s="247" t="n">
        <x:v>14</x:v>
      </x:c>
      <x:c r="D294" s="248" t="n">
        <x:v>46135</x:v>
      </x:c>
      <x:c r="E294" s="248" t="n">
        <x:v>46135</x:v>
      </x:c>
      <x:c r="F294" s="247" t="str">
        <x:v>B</x:v>
      </x:c>
      <x:c r="G294" s="247" t="str">
        <x:v>P-05</x:v>
      </x:c>
      <x:c r="H294" s="247" t="n">
        <x:v>6</x:v>
      </x:c>
      <x:c r="I294" s="247" t="n">
        <x:v>6</x:v>
      </x:c>
      <x:c r="J294" s="249" t="n">
        <x:v>128.55</x:v>
      </x:c>
      <x:c r="K294" s="247" t="str"/>
      <x:c r="L294" s="247" t="str"/>
      <x:c r="M294" s="113" t="n">
        <x:f>IF(A294="","",IF(OR(D294="",E294=""),"",IF(E294&lt;=D294,1,0)))</x:f>
        <x:v>1</x:v>
      </x:c>
      <x:c r="N294" s="120" t="n">
        <x:f>IF(A294="","",IF(OR(H294="",I294=""),"",IFERROR(I294/H294,0)))</x:f>
        <x:v>1</x:v>
      </x:c>
      <x:c r="O294" s="113" t="n">
        <x:f>IF(A294="","",IF(OR(D294="",E294=""),"",MAX(0,E294-D294)))</x:f>
        <x:v>0</x:v>
      </x:c>
      <x:c r="P294" s="113" t="n">
        <x:f>IF(B294="","",WEEKDAY(B294,2))</x:f>
        <x:v>3</x:v>
      </x:c>
      <x:c r="Q294" s="113" t="n">
        <x:f>IF(B294="","",MONTH(B294))</x:f>
        <x:v>4</x:v>
      </x:c>
      <x:c r="R294" s="113" t="n">
        <x:f>IF(B294="","",YEAR(B294))</x:f>
        <x:v>2026</x:v>
      </x:c>
    </x:row>
    <x:row r="295" ht="20" customHeight="1">
      <x:c r="A295" s="247" t="str">
        <x:v>K1-26-0169</x:v>
      </x:c>
      <x:c r="B295" s="248" t="n">
        <x:v>46145</x:v>
      </x:c>
      <x:c r="C295" s="247" t="n">
        <x:v>8</x:v>
      </x:c>
      <x:c r="D295" s="248" t="n">
        <x:v>46147</x:v>
      </x:c>
      <x:c r="E295" s="248" t="n">
        <x:v>46147</x:v>
      </x:c>
      <x:c r="F295" s="247" t="str">
        <x:v>C</x:v>
      </x:c>
      <x:c r="G295" s="247" t="str">
        <x:v>P-01</x:v>
      </x:c>
      <x:c r="H295" s="247" t="n">
        <x:v>15</x:v>
      </x:c>
      <x:c r="I295" s="247" t="n">
        <x:v>15</x:v>
      </x:c>
      <x:c r="J295" s="249" t="n">
        <x:v>735.93</x:v>
      </x:c>
      <x:c r="K295" s="247" t="str"/>
      <x:c r="L295" s="247" t="str"/>
      <x:c r="M295" s="113" t="n">
        <x:f>IF(A295="","",IF(OR(D295="",E295=""),"",IF(E295&lt;=D295,1,0)))</x:f>
        <x:v>1</x:v>
      </x:c>
      <x:c r="N295" s="120" t="n">
        <x:f>IF(A295="","",IF(OR(H295="",I295=""),"",IFERROR(I295/H295,0)))</x:f>
        <x:v>1</x:v>
      </x:c>
      <x:c r="O295" s="113" t="n">
        <x:f>IF(A295="","",IF(OR(D295="",E295=""),"",MAX(0,E295-D295)))</x:f>
        <x:v>0</x:v>
      </x:c>
      <x:c r="P295" s="113" t="n">
        <x:f>IF(B295="","",WEEKDAY(B295,2))</x:f>
        <x:v>7</x:v>
      </x:c>
      <x:c r="Q295" s="113" t="n">
        <x:f>IF(B295="","",MONTH(B295))</x:f>
        <x:v>5</x:v>
      </x:c>
      <x:c r="R295" s="113" t="n">
        <x:f>IF(B295="","",YEAR(B295))</x:f>
        <x:v>2026</x:v>
      </x:c>
    </x:row>
    <x:row r="296" ht="20" customHeight="1">
      <x:c r="A296" s="247" t="str">
        <x:v>K1-26-0103</x:v>
      </x:c>
      <x:c r="B296" s="248" t="n">
        <x:v>46094</x:v>
      </x:c>
      <x:c r="C296" s="247" t="n">
        <x:v>16</x:v>
      </x:c>
      <x:c r="D296" s="248" t="n">
        <x:v>46095</x:v>
      </x:c>
      <x:c r="E296" s="248" t="n">
        <x:v>46095</x:v>
      </x:c>
      <x:c r="F296" s="247" t="str">
        <x:v>C</x:v>
      </x:c>
      <x:c r="G296" s="247" t="str">
        <x:v>P-04</x:v>
      </x:c>
      <x:c r="H296" s="247" t="n">
        <x:v>22</x:v>
      </x:c>
      <x:c r="I296" s="247" t="n">
        <x:v>22</x:v>
      </x:c>
      <x:c r="J296" s="249" t="n">
        <x:v>414.75</x:v>
      </x:c>
      <x:c r="K296" s="247" t="str"/>
      <x:c r="L296" s="247" t="str"/>
      <x:c r="M296" s="113" t="n">
        <x:f>IF(A296="","",IF(OR(D296="",E296=""),"",IF(E296&lt;=D296,1,0)))</x:f>
        <x:v>1</x:v>
      </x:c>
      <x:c r="N296" s="120" t="n">
        <x:f>IF(A296="","",IF(OR(H296="",I296=""),"",IFERROR(I296/H296,0)))</x:f>
        <x:v>1</x:v>
      </x:c>
      <x:c r="O296" s="113" t="n">
        <x:f>IF(A296="","",IF(OR(D296="",E296=""),"",MAX(0,E296-D296)))</x:f>
        <x:v>0</x:v>
      </x:c>
      <x:c r="P296" s="113" t="n">
        <x:f>IF(B296="","",WEEKDAY(B296,2))</x:f>
        <x:v>5</x:v>
      </x:c>
      <x:c r="Q296" s="113" t="n">
        <x:f>IF(B296="","",MONTH(B296))</x:f>
        <x:v>3</x:v>
      </x:c>
      <x:c r="R296" s="113" t="n">
        <x:f>IF(B296="","",YEAR(B296))</x:f>
        <x:v>2026</x:v>
      </x:c>
    </x:row>
    <x:row r="297" ht="20" customHeight="1">
      <x:c r="A297" s="247" t="str">
        <x:v>K1-26-0211</x:v>
      </x:c>
      <x:c r="B297" s="248" t="n">
        <x:v>46196</x:v>
      </x:c>
      <x:c r="C297" s="247" t="n">
        <x:v>12</x:v>
      </x:c>
      <x:c r="D297" s="248" t="n">
        <x:v>46196</x:v>
      </x:c>
      <x:c r="E297" s="248" t="n">
        <x:v>46196</x:v>
      </x:c>
      <x:c r="F297" s="247" t="str">
        <x:v>D</x:v>
      </x:c>
      <x:c r="G297" s="247" t="str">
        <x:v>P-01</x:v>
      </x:c>
      <x:c r="H297" s="247" t="n">
        <x:v>5</x:v>
      </x:c>
      <x:c r="I297" s="247" t="n">
        <x:v>5</x:v>
      </x:c>
      <x:c r="J297" s="249" t="n">
        <x:v>212.18</x:v>
      </x:c>
      <x:c r="K297" s="247" t="str"/>
      <x:c r="L297" s="247" t="str"/>
      <x:c r="M297" s="113" t="n">
        <x:f>IF(A297="","",IF(OR(D297="",E297=""),"",IF(E297&lt;=D297,1,0)))</x:f>
        <x:v>1</x:v>
      </x:c>
      <x:c r="N297" s="120" t="n">
        <x:f>IF(A297="","",IF(OR(H297="",I297=""),"",IFERROR(I297/H297,0)))</x:f>
        <x:v>1</x:v>
      </x:c>
      <x:c r="O297" s="113" t="n">
        <x:f>IF(A297="","",IF(OR(D297="",E297=""),"",MAX(0,E297-D297)))</x:f>
        <x:v>0</x:v>
      </x:c>
      <x:c r="P297" s="113" t="n">
        <x:f>IF(B297="","",WEEKDAY(B297,2))</x:f>
        <x:v>2</x:v>
      </x:c>
      <x:c r="Q297" s="113" t="n">
        <x:f>IF(B297="","",MONTH(B297))</x:f>
        <x:v>6</x:v>
      </x:c>
      <x:c r="R297" s="113" t="n">
        <x:f>IF(B297="","",YEAR(B297))</x:f>
        <x:v>2026</x:v>
      </x:c>
    </x:row>
    <x:row r="298" ht="20" customHeight="1">
      <x:c r="A298" s="247" t="str">
        <x:v>K1-26-0380</x:v>
      </x:c>
      <x:c r="B298" s="248" t="n">
        <x:v>46277</x:v>
      </x:c>
      <x:c r="C298" s="247" t="n">
        <x:v>10</x:v>
      </x:c>
      <x:c r="D298" s="248" t="n">
        <x:v>46277</x:v>
      </x:c>
      <x:c r="E298" s="248" t="n">
        <x:v>46277</x:v>
      </x:c>
      <x:c r="F298" s="247" t="str">
        <x:v>C</x:v>
      </x:c>
      <x:c r="G298" s="247" t="str">
        <x:v>P-01</x:v>
      </x:c>
      <x:c r="H298" s="247" t="n">
        <x:v>14</x:v>
      </x:c>
      <x:c r="I298" s="247" t="n">
        <x:v>13</x:v>
      </x:c>
      <x:c r="J298" s="249" t="n">
        <x:v>487.47</x:v>
      </x:c>
      <x:c r="K298" s="247" t="str"/>
      <x:c r="L298" s="247" t="str"/>
      <x:c r="M298" s="113" t="n">
        <x:f>IF(A298="","",IF(OR(D298="",E298=""),"",IF(E298&lt;=D298,1,0)))</x:f>
        <x:v>1</x:v>
      </x:c>
      <x:c r="N298" s="120" t="n">
        <x:f>IF(A298="","",IF(OR(H298="",I298=""),"",IFERROR(I298/H298,0)))</x:f>
        <x:v>0.9285714285714286</x:v>
      </x:c>
      <x:c r="O298" s="113" t="n">
        <x:f>IF(A298="","",IF(OR(D298="",E298=""),"",MAX(0,E298-D298)))</x:f>
        <x:v>0</x:v>
      </x:c>
      <x:c r="P298" s="113" t="n">
        <x:f>IF(B298="","",WEEKDAY(B298,2))</x:f>
        <x:v>6</x:v>
      </x:c>
      <x:c r="Q298" s="113" t="n">
        <x:f>IF(B298="","",MONTH(B298))</x:f>
        <x:v>9</x:v>
      </x:c>
      <x:c r="R298" s="113" t="n">
        <x:f>IF(B298="","",YEAR(B298))</x:f>
        <x:v>2026</x:v>
      </x:c>
    </x:row>
    <x:row r="299" ht="20" customHeight="1">
      <x:c r="A299" s="247" t="str">
        <x:v>K1-26-0244</x:v>
      </x:c>
      <x:c r="B299" s="248" t="n">
        <x:v>46229</x:v>
      </x:c>
      <x:c r="C299" s="247" t="n">
        <x:v>12</x:v>
      </x:c>
      <x:c r="D299" s="248" t="n">
        <x:v>46229</x:v>
      </x:c>
      <x:c r="E299" s="248" t="n">
        <x:v>46229</x:v>
      </x:c>
      <x:c r="F299" s="247" t="str">
        <x:v>B</x:v>
      </x:c>
      <x:c r="G299" s="247" t="str">
        <x:v>P-03</x:v>
      </x:c>
      <x:c r="H299" s="247" t="n">
        <x:v>8</x:v>
      </x:c>
      <x:c r="I299" s="247" t="n">
        <x:v>8</x:v>
      </x:c>
      <x:c r="J299" s="249" t="n">
        <x:v>225.82</x:v>
      </x:c>
      <x:c r="K299" s="247" t="str"/>
      <x:c r="L299" s="247" t="str"/>
      <x:c r="M299" s="113" t="n">
        <x:f>IF(A299="","",IF(OR(D299="",E299=""),"",IF(E299&lt;=D299,1,0)))</x:f>
        <x:v>1</x:v>
      </x:c>
      <x:c r="N299" s="120" t="n">
        <x:f>IF(A299="","",IF(OR(H299="",I299=""),"",IFERROR(I299/H299,0)))</x:f>
        <x:v>1</x:v>
      </x:c>
      <x:c r="O299" s="113" t="n">
        <x:f>IF(A299="","",IF(OR(D299="",E299=""),"",MAX(0,E299-D299)))</x:f>
        <x:v>0</x:v>
      </x:c>
      <x:c r="P299" s="113" t="n">
        <x:f>IF(B299="","",WEEKDAY(B299,2))</x:f>
        <x:v>7</x:v>
      </x:c>
      <x:c r="Q299" s="113" t="n">
        <x:f>IF(B299="","",MONTH(B299))</x:f>
        <x:v>7</x:v>
      </x:c>
      <x:c r="R299" s="113" t="n">
        <x:f>IF(B299="","",YEAR(B299))</x:f>
        <x:v>2026</x:v>
      </x:c>
    </x:row>
    <x:row r="300" ht="20" customHeight="1">
      <x:c r="A300" s="247" t="str">
        <x:v>K1-26-0364</x:v>
      </x:c>
      <x:c r="B300" s="248" t="n">
        <x:v>46272</x:v>
      </x:c>
      <x:c r="C300" s="247" t="n">
        <x:v>14</x:v>
      </x:c>
      <x:c r="D300" s="248" t="n">
        <x:v>46273</x:v>
      </x:c>
      <x:c r="E300" s="248" t="n">
        <x:v>46273</x:v>
      </x:c>
      <x:c r="F300" s="247" t="str">
        <x:v>A</x:v>
      </x:c>
      <x:c r="G300" s="247" t="str">
        <x:v>P-01</x:v>
      </x:c>
      <x:c r="H300" s="247" t="n">
        <x:v>2</x:v>
      </x:c>
      <x:c r="I300" s="247" t="n">
        <x:v>2</x:v>
      </x:c>
      <x:c r="J300" s="249" t="n">
        <x:v>32.78</x:v>
      </x:c>
      <x:c r="K300" s="247" t="str"/>
      <x:c r="L300" s="247" t="str"/>
      <x:c r="M300" s="113" t="n">
        <x:f>IF(A300="","",IF(OR(D300="",E300=""),"",IF(E300&lt;=D300,1,0)))</x:f>
        <x:v>1</x:v>
      </x:c>
      <x:c r="N300" s="120" t="n">
        <x:f>IF(A300="","",IF(OR(H300="",I300=""),"",IFERROR(I300/H300,0)))</x:f>
        <x:v>1</x:v>
      </x:c>
      <x:c r="O300" s="113" t="n">
        <x:f>IF(A300="","",IF(OR(D300="",E300=""),"",MAX(0,E300-D300)))</x:f>
        <x:v>0</x:v>
      </x:c>
      <x:c r="P300" s="113" t="n">
        <x:f>IF(B300="","",WEEKDAY(B300,2))</x:f>
        <x:v>1</x:v>
      </x:c>
      <x:c r="Q300" s="113" t="n">
        <x:f>IF(B300="","",MONTH(B300))</x:f>
        <x:v>9</x:v>
      </x:c>
      <x:c r="R300" s="113" t="n">
        <x:f>IF(B300="","",YEAR(B300))</x:f>
        <x:v>2026</x:v>
      </x:c>
    </x:row>
    <x:row r="301" ht="20" customHeight="1">
      <x:c r="A301" s="247" t="str">
        <x:v>K1-26-0163</x:v>
      </x:c>
      <x:c r="B301" s="248" t="n">
        <x:v>46159</x:v>
      </x:c>
      <x:c r="C301" s="247" t="n">
        <x:v>14</x:v>
      </x:c>
      <x:c r="D301" s="248" t="n">
        <x:v>46161</x:v>
      </x:c>
      <x:c r="E301" s="248" t="n">
        <x:v>46161</x:v>
      </x:c>
      <x:c r="F301" s="247" t="str">
        <x:v>B</x:v>
      </x:c>
      <x:c r="G301" s="247" t="str">
        <x:v>P-06</x:v>
      </x:c>
      <x:c r="H301" s="247" t="n">
        <x:v>10</x:v>
      </x:c>
      <x:c r="I301" s="247" t="n">
        <x:v>10</x:v>
      </x:c>
      <x:c r="J301" s="249" t="n">
        <x:v>322.39</x:v>
      </x:c>
      <x:c r="K301" s="247" t="str"/>
      <x:c r="L301" s="247" t="str"/>
      <x:c r="M301" s="113" t="n">
        <x:f>IF(A301="","",IF(OR(D301="",E301=""),"",IF(E301&lt;=D301,1,0)))</x:f>
        <x:v>1</x:v>
      </x:c>
      <x:c r="N301" s="120" t="n">
        <x:f>IF(A301="","",IF(OR(H301="",I301=""),"",IFERROR(I301/H301,0)))</x:f>
        <x:v>1</x:v>
      </x:c>
      <x:c r="O301" s="113" t="n">
        <x:f>IF(A301="","",IF(OR(D301="",E301=""),"",MAX(0,E301-D301)))</x:f>
        <x:v>0</x:v>
      </x:c>
      <x:c r="P301" s="113" t="n">
        <x:f>IF(B301="","",WEEKDAY(B301,2))</x:f>
        <x:v>7</x:v>
      </x:c>
      <x:c r="Q301" s="113" t="n">
        <x:f>IF(B301="","",MONTH(B301))</x:f>
        <x:v>5</x:v>
      </x:c>
      <x:c r="R301" s="113" t="n">
        <x:f>IF(B301="","",YEAR(B301))</x:f>
        <x:v>2026</x:v>
      </x:c>
    </x:row>
    <x:row r="302" ht="20" customHeight="1">
      <x:c r="A302" s="247" t="str">
        <x:v>K1-26-0096</x:v>
      </x:c>
      <x:c r="B302" s="248" t="n">
        <x:v>46096</x:v>
      </x:c>
      <x:c r="C302" s="247" t="n">
        <x:v>8</x:v>
      </x:c>
      <x:c r="D302" s="248" t="n">
        <x:v>46097</x:v>
      </x:c>
      <x:c r="E302" s="248" t="n">
        <x:v>46097</x:v>
      </x:c>
      <x:c r="F302" s="247" t="str">
        <x:v>A</x:v>
      </x:c>
      <x:c r="G302" s="247" t="str">
        <x:v>P-03</x:v>
      </x:c>
      <x:c r="H302" s="247" t="n">
        <x:v>2</x:v>
      </x:c>
      <x:c r="I302" s="247" t="n">
        <x:v>2</x:v>
      </x:c>
      <x:c r="J302" s="249" t="n">
        <x:v>93.74</x:v>
      </x:c>
      <x:c r="K302" s="247" t="str"/>
      <x:c r="L302" s="247" t="str"/>
      <x:c r="M302" s="113" t="n">
        <x:f>IF(A302="","",IF(OR(D302="",E302=""),"",IF(E302&lt;=D302,1,0)))</x:f>
        <x:v>1</x:v>
      </x:c>
      <x:c r="N302" s="120" t="n">
        <x:f>IF(A302="","",IF(OR(H302="",I302=""),"",IFERROR(I302/H302,0)))</x:f>
        <x:v>1</x:v>
      </x:c>
      <x:c r="O302" s="113" t="n">
        <x:f>IF(A302="","",IF(OR(D302="",E302=""),"",MAX(0,E302-D302)))</x:f>
        <x:v>0</x:v>
      </x:c>
      <x:c r="P302" s="113" t="n">
        <x:f>IF(B302="","",WEEKDAY(B302,2))</x:f>
        <x:v>7</x:v>
      </x:c>
      <x:c r="Q302" s="113" t="n">
        <x:f>IF(B302="","",MONTH(B302))</x:f>
        <x:v>3</x:v>
      </x:c>
      <x:c r="R302" s="113" t="n">
        <x:f>IF(B302="","",YEAR(B302))</x:f>
        <x:v>2026</x:v>
      </x:c>
    </x:row>
    <x:row r="303" ht="20" customHeight="1">
      <x:c r="A303" s="247" t="str">
        <x:v>K1-26-0029</x:v>
      </x:c>
      <x:c r="B303" s="248" t="n">
        <x:v>46024</x:v>
      </x:c>
      <x:c r="C303" s="247" t="n">
        <x:v>8</x:v>
      </x:c>
      <x:c r="D303" s="248" t="n">
        <x:v>46027</x:v>
      </x:c>
      <x:c r="E303" s="248" t="n">
        <x:v>46027</x:v>
      </x:c>
      <x:c r="F303" s="247" t="str">
        <x:v>C</x:v>
      </x:c>
      <x:c r="G303" s="247" t="str">
        <x:v>P-03</x:v>
      </x:c>
      <x:c r="H303" s="247" t="n">
        <x:v>13</x:v>
      </x:c>
      <x:c r="I303" s="247" t="n">
        <x:v>13</x:v>
      </x:c>
      <x:c r="J303" s="249" t="n">
        <x:v>523.21</x:v>
      </x:c>
      <x:c r="K303" s="247" t="str"/>
      <x:c r="L303" s="247" t="str"/>
      <x:c r="M303" s="113" t="n">
        <x:f>IF(A303="","",IF(OR(D303="",E303=""),"",IF(E303&lt;=D303,1,0)))</x:f>
        <x:v>1</x:v>
      </x:c>
      <x:c r="N303" s="120" t="n">
        <x:f>IF(A303="","",IF(OR(H303="",I303=""),"",IFERROR(I303/H303,0)))</x:f>
        <x:v>1</x:v>
      </x:c>
      <x:c r="O303" s="113" t="n">
        <x:f>IF(A303="","",IF(OR(D303="",E303=""),"",MAX(0,E303-D303)))</x:f>
        <x:v>0</x:v>
      </x:c>
      <x:c r="P303" s="113" t="n">
        <x:f>IF(B303="","",WEEKDAY(B303,2))</x:f>
        <x:v>5</x:v>
      </x:c>
      <x:c r="Q303" s="113" t="n">
        <x:f>IF(B303="","",MONTH(B303))</x:f>
        <x:v>1</x:v>
      </x:c>
      <x:c r="R303" s="113" t="n">
        <x:f>IF(B303="","",YEAR(B303))</x:f>
        <x:v>2026</x:v>
      </x:c>
    </x:row>
    <x:row r="304" ht="20" customHeight="1">
      <x:c r="A304" s="247" t="str">
        <x:v>K1-26-0257</x:v>
      </x:c>
      <x:c r="B304" s="248" t="n">
        <x:v>46210</x:v>
      </x:c>
      <x:c r="C304" s="247" t="n">
        <x:v>8</x:v>
      </x:c>
      <x:c r="D304" s="248" t="n">
        <x:v>46213</x:v>
      </x:c>
      <x:c r="E304" s="248" t="n">
        <x:v>46213</x:v>
      </x:c>
      <x:c r="F304" s="247" t="str">
        <x:v>B</x:v>
      </x:c>
      <x:c r="G304" s="247" t="str">
        <x:v>P-03</x:v>
      </x:c>
      <x:c r="H304" s="247" t="n">
        <x:v>13</x:v>
      </x:c>
      <x:c r="I304" s="247" t="n">
        <x:v>13</x:v>
      </x:c>
      <x:c r="J304" s="249" t="n">
        <x:v>251.56</x:v>
      </x:c>
      <x:c r="K304" s="247" t="str"/>
      <x:c r="L304" s="247" t="str"/>
      <x:c r="M304" s="113" t="n">
        <x:f>IF(A304="","",IF(OR(D304="",E304=""),"",IF(E304&lt;=D304,1,0)))</x:f>
        <x:v>1</x:v>
      </x:c>
      <x:c r="N304" s="120" t="n">
        <x:f>IF(A304="","",IF(OR(H304="",I304=""),"",IFERROR(I304/H304,0)))</x:f>
        <x:v>1</x:v>
      </x:c>
      <x:c r="O304" s="113" t="n">
        <x:f>IF(A304="","",IF(OR(D304="",E304=""),"",MAX(0,E304-D304)))</x:f>
        <x:v>0</x:v>
      </x:c>
      <x:c r="P304" s="113" t="n">
        <x:f>IF(B304="","",WEEKDAY(B304,2))</x:f>
        <x:v>2</x:v>
      </x:c>
      <x:c r="Q304" s="113" t="n">
        <x:f>IF(B304="","",MONTH(B304))</x:f>
        <x:v>7</x:v>
      </x:c>
      <x:c r="R304" s="113" t="n">
        <x:f>IF(B304="","",YEAR(B304))</x:f>
        <x:v>2026</x:v>
      </x:c>
    </x:row>
    <x:row r="305" ht="20" customHeight="1">
      <x:c r="A305" s="247" t="str">
        <x:v>K1-26-0042</x:v>
      </x:c>
      <x:c r="B305" s="248" t="n">
        <x:v>46059</x:v>
      </x:c>
      <x:c r="C305" s="247" t="n">
        <x:v>14</x:v>
      </x:c>
      <x:c r="D305" s="248" t="n">
        <x:v>46061</x:v>
      </x:c>
      <x:c r="E305" s="248" t="n">
        <x:v>46061</x:v>
      </x:c>
      <x:c r="F305" s="247" t="str">
        <x:v>A</x:v>
      </x:c>
      <x:c r="G305" s="247" t="str">
        <x:v>P-05</x:v>
      </x:c>
      <x:c r="H305" s="247" t="n">
        <x:v>14</x:v>
      </x:c>
      <x:c r="I305" s="247" t="n">
        <x:v>14</x:v>
      </x:c>
      <x:c r="J305" s="249" t="n">
        <x:v>305.3</x:v>
      </x:c>
      <x:c r="K305" s="247" t="str"/>
      <x:c r="L305" s="247" t="str"/>
      <x:c r="M305" s="113" t="n">
        <x:f>IF(A305="","",IF(OR(D305="",E305=""),"",IF(E305&lt;=D305,1,0)))</x:f>
        <x:v>1</x:v>
      </x:c>
      <x:c r="N305" s="120" t="n">
        <x:f>IF(A305="","",IF(OR(H305="",I305=""),"",IFERROR(I305/H305,0)))</x:f>
        <x:v>1</x:v>
      </x:c>
      <x:c r="O305" s="113" t="n">
        <x:f>IF(A305="","",IF(OR(D305="",E305=""),"",MAX(0,E305-D305)))</x:f>
        <x:v>0</x:v>
      </x:c>
      <x:c r="P305" s="113" t="n">
        <x:f>IF(B305="","",WEEKDAY(B305,2))</x:f>
        <x:v>5</x:v>
      </x:c>
      <x:c r="Q305" s="113" t="n">
        <x:f>IF(B305="","",MONTH(B305))</x:f>
        <x:v>2</x:v>
      </x:c>
      <x:c r="R305" s="113" t="n">
        <x:f>IF(B305="","",YEAR(B305))</x:f>
        <x:v>2026</x:v>
      </x:c>
    </x:row>
    <x:row r="306" ht="20" customHeight="1">
      <x:c r="A306" s="247" t="str">
        <x:v>K1-26-0034</x:v>
      </x:c>
      <x:c r="B306" s="248" t="n">
        <x:v>46035</x:v>
      </x:c>
      <x:c r="C306" s="247" t="n">
        <x:v>14</x:v>
      </x:c>
      <x:c r="D306" s="248" t="n">
        <x:v>46037</x:v>
      </x:c>
      <x:c r="E306" s="248" t="n">
        <x:v>46037</x:v>
      </x:c>
      <x:c r="F306" s="247" t="str">
        <x:v>A</x:v>
      </x:c>
      <x:c r="G306" s="247" t="str">
        <x:v>P-02</x:v>
      </x:c>
      <x:c r="H306" s="247" t="n">
        <x:v>3</x:v>
      </x:c>
      <x:c r="I306" s="247" t="n">
        <x:v>3</x:v>
      </x:c>
      <x:c r="J306" s="249" t="n">
        <x:v>73.19</x:v>
      </x:c>
      <x:c r="K306" s="247" t="str"/>
      <x:c r="L306" s="247" t="str"/>
      <x:c r="M306" s="113" t="n">
        <x:f>IF(A306="","",IF(OR(D306="",E306=""),"",IF(E306&lt;=D306,1,0)))</x:f>
        <x:v>1</x:v>
      </x:c>
      <x:c r="N306" s="120" t="n">
        <x:f>IF(A306="","",IF(OR(H306="",I306=""),"",IFERROR(I306/H306,0)))</x:f>
        <x:v>1</x:v>
      </x:c>
      <x:c r="O306" s="113" t="n">
        <x:f>IF(A306="","",IF(OR(D306="",E306=""),"",MAX(0,E306-D306)))</x:f>
        <x:v>0</x:v>
      </x:c>
      <x:c r="P306" s="113" t="n">
        <x:f>IF(B306="","",WEEKDAY(B306,2))</x:f>
        <x:v>2</x:v>
      </x:c>
      <x:c r="Q306" s="113" t="n">
        <x:f>IF(B306="","",MONTH(B306))</x:f>
        <x:v>1</x:v>
      </x:c>
      <x:c r="R306" s="113" t="n">
        <x:f>IF(B306="","",YEAR(B306))</x:f>
        <x:v>2026</x:v>
      </x:c>
    </x:row>
    <x:row r="307" ht="20" customHeight="1">
      <x:c r="A307" s="247" t="str">
        <x:v>K1-26-0215</x:v>
      </x:c>
      <x:c r="B307" s="248" t="n">
        <x:v>46179</x:v>
      </x:c>
      <x:c r="C307" s="247" t="n">
        <x:v>8</x:v>
      </x:c>
      <x:c r="D307" s="248" t="n">
        <x:v>46181</x:v>
      </x:c>
      <x:c r="E307" s="248" t="n">
        <x:v>46181</x:v>
      </x:c>
      <x:c r="F307" s="247" t="str">
        <x:v>A</x:v>
      </x:c>
      <x:c r="G307" s="247" t="str">
        <x:v>P-04</x:v>
      </x:c>
      <x:c r="H307" s="247" t="n">
        <x:v>9</x:v>
      </x:c>
      <x:c r="I307" s="247" t="n">
        <x:v>9</x:v>
      </x:c>
      <x:c r="J307" s="249" t="n">
        <x:v>244.18</x:v>
      </x:c>
      <x:c r="K307" s="247" t="str"/>
      <x:c r="L307" s="247" t="str"/>
      <x:c r="M307" s="113" t="n">
        <x:f>IF(A307="","",IF(OR(D307="",E307=""),"",IF(E307&lt;=D307,1,0)))</x:f>
        <x:v>1</x:v>
      </x:c>
      <x:c r="N307" s="120" t="n">
        <x:f>IF(A307="","",IF(OR(H307="",I307=""),"",IFERROR(I307/H307,0)))</x:f>
        <x:v>1</x:v>
      </x:c>
      <x:c r="O307" s="113" t="n">
        <x:f>IF(A307="","",IF(OR(D307="",E307=""),"",MAX(0,E307-D307)))</x:f>
        <x:v>0</x:v>
      </x:c>
      <x:c r="P307" s="113" t="n">
        <x:f>IF(B307="","",WEEKDAY(B307,2))</x:f>
        <x:v>6</x:v>
      </x:c>
      <x:c r="Q307" s="113" t="n">
        <x:f>IF(B307="","",MONTH(B307))</x:f>
        <x:v>6</x:v>
      </x:c>
      <x:c r="R307" s="113" t="n">
        <x:f>IF(B307="","",YEAR(B307))</x:f>
        <x:v>2026</x:v>
      </x:c>
    </x:row>
    <x:row r="308" ht="20" customHeight="1">
      <x:c r="A308" s="247" t="str">
        <x:v>K1-26-0041</x:v>
      </x:c>
      <x:c r="B308" s="248" t="n">
        <x:v>46071</x:v>
      </x:c>
      <x:c r="C308" s="247" t="n">
        <x:v>14</x:v>
      </x:c>
      <x:c r="D308" s="248" t="n">
        <x:v>46074</x:v>
      </x:c>
      <x:c r="E308" s="248" t="n">
        <x:v>46074</x:v>
      </x:c>
      <x:c r="F308" s="247" t="str">
        <x:v>B</x:v>
      </x:c>
      <x:c r="G308" s="247" t="str">
        <x:v>P-05</x:v>
      </x:c>
      <x:c r="H308" s="247" t="n">
        <x:v>8</x:v>
      </x:c>
      <x:c r="I308" s="247" t="n">
        <x:v>8</x:v>
      </x:c>
      <x:c r="J308" s="249" t="n">
        <x:v>398.65</x:v>
      </x:c>
      <x:c r="K308" s="247" t="str"/>
      <x:c r="L308" s="247" t="str"/>
      <x:c r="M308" s="113" t="n">
        <x:f>IF(A308="","",IF(OR(D308="",E308=""),"",IF(E308&lt;=D308,1,0)))</x:f>
        <x:v>1</x:v>
      </x:c>
      <x:c r="N308" s="120" t="n">
        <x:f>IF(A308="","",IF(OR(H308="",I308=""),"",IFERROR(I308/H308,0)))</x:f>
        <x:v>1</x:v>
      </x:c>
      <x:c r="O308" s="113" t="n">
        <x:f>IF(A308="","",IF(OR(D308="",E308=""),"",MAX(0,E308-D308)))</x:f>
        <x:v>0</x:v>
      </x:c>
      <x:c r="P308" s="113" t="n">
        <x:f>IF(B308="","",WEEKDAY(B308,2))</x:f>
        <x:v>3</x:v>
      </x:c>
      <x:c r="Q308" s="113" t="n">
        <x:f>IF(B308="","",MONTH(B308))</x:f>
        <x:v>2</x:v>
      </x:c>
      <x:c r="R308" s="113" t="n">
        <x:f>IF(B308="","",YEAR(B308))</x:f>
        <x:v>2026</x:v>
      </x:c>
    </x:row>
    <x:row r="309" ht="20" customHeight="1">
      <x:c r="A309" s="247" t="str">
        <x:v>K1-26-0209</x:v>
      </x:c>
      <x:c r="B309" s="248" t="n">
        <x:v>46188</x:v>
      </x:c>
      <x:c r="C309" s="247" t="n">
        <x:v>12</x:v>
      </x:c>
      <x:c r="D309" s="248" t="n">
        <x:v>46190</x:v>
      </x:c>
      <x:c r="E309" s="248" t="n">
        <x:v>46190</x:v>
      </x:c>
      <x:c r="F309" s="247" t="str">
        <x:v>A</x:v>
      </x:c>
      <x:c r="G309" s="247" t="str">
        <x:v>P-06</x:v>
      </x:c>
      <x:c r="H309" s="247" t="n">
        <x:v>17</x:v>
      </x:c>
      <x:c r="I309" s="247" t="n">
        <x:v>16</x:v>
      </x:c>
      <x:c r="J309" s="249" t="n">
        <x:v>314.68</x:v>
      </x:c>
      <x:c r="K309" s="247" t="str"/>
      <x:c r="L309" s="247" t="str"/>
      <x:c r="M309" s="113" t="n">
        <x:f>IF(A309="","",IF(OR(D309="",E309=""),"",IF(E309&lt;=D309,1,0)))</x:f>
        <x:v>1</x:v>
      </x:c>
      <x:c r="N309" s="120" t="n">
        <x:f>IF(A309="","",IF(OR(H309="",I309=""),"",IFERROR(I309/H309,0)))</x:f>
        <x:v>0.9411764705882353</x:v>
      </x:c>
      <x:c r="O309" s="113" t="n">
        <x:f>IF(A309="","",IF(OR(D309="",E309=""),"",MAX(0,E309-D309)))</x:f>
        <x:v>0</x:v>
      </x:c>
      <x:c r="P309" s="113" t="n">
        <x:f>IF(B309="","",WEEKDAY(B309,2))</x:f>
        <x:v>1</x:v>
      </x:c>
      <x:c r="Q309" s="113" t="n">
        <x:f>IF(B309="","",MONTH(B309))</x:f>
        <x:v>6</x:v>
      </x:c>
      <x:c r="R309" s="113" t="n">
        <x:f>IF(B309="","",YEAR(B309))</x:f>
        <x:v>2026</x:v>
      </x:c>
    </x:row>
    <x:row r="310" ht="20" customHeight="1">
      <x:c r="A310" s="247" t="str">
        <x:v>K1-26-0213</x:v>
      </x:c>
      <x:c r="B310" s="248" t="n">
        <x:v>46176</x:v>
      </x:c>
      <x:c r="C310" s="247" t="n">
        <x:v>10</x:v>
      </x:c>
      <x:c r="D310" s="248" t="n">
        <x:v>46178</x:v>
      </x:c>
      <x:c r="E310" s="248" t="n">
        <x:v>46178</x:v>
      </x:c>
      <x:c r="F310" s="247" t="str">
        <x:v>B</x:v>
      </x:c>
      <x:c r="G310" s="247" t="str">
        <x:v>P-01</x:v>
      </x:c>
      <x:c r="H310" s="247" t="n">
        <x:v>13</x:v>
      </x:c>
      <x:c r="I310" s="247" t="n">
        <x:v>13</x:v>
      </x:c>
      <x:c r="J310" s="249" t="n">
        <x:v>569.84</x:v>
      </x:c>
      <x:c r="K310" s="247" t="str"/>
      <x:c r="L310" s="247" t="str"/>
      <x:c r="M310" s="113" t="n">
        <x:f>IF(A310="","",IF(OR(D310="",E310=""),"",IF(E310&lt;=D310,1,0)))</x:f>
        <x:v>1</x:v>
      </x:c>
      <x:c r="N310" s="120" t="n">
        <x:f>IF(A310="","",IF(OR(H310="",I310=""),"",IFERROR(I310/H310,0)))</x:f>
        <x:v>1</x:v>
      </x:c>
      <x:c r="O310" s="113" t="n">
        <x:f>IF(A310="","",IF(OR(D310="",E310=""),"",MAX(0,E310-D310)))</x:f>
        <x:v>0</x:v>
      </x:c>
      <x:c r="P310" s="113" t="n">
        <x:f>IF(B310="","",WEEKDAY(B310,2))</x:f>
        <x:v>3</x:v>
      </x:c>
      <x:c r="Q310" s="113" t="n">
        <x:f>IF(B310="","",MONTH(B310))</x:f>
        <x:v>6</x:v>
      </x:c>
      <x:c r="R310" s="113" t="n">
        <x:f>IF(B310="","",YEAR(B310))</x:f>
        <x:v>2026</x:v>
      </x:c>
    </x:row>
    <x:row r="311" ht="20" customHeight="1">
      <x:c r="A311" s="247" t="str">
        <x:v>K1-26-0010</x:v>
      </x:c>
      <x:c r="B311" s="248" t="n">
        <x:v>46046</x:v>
      </x:c>
      <x:c r="C311" s="247" t="n">
        <x:v>8</x:v>
      </x:c>
      <x:c r="D311" s="248" t="n">
        <x:v>46048</x:v>
      </x:c>
      <x:c r="E311" s="248" t="n">
        <x:v>46048</x:v>
      </x:c>
      <x:c r="F311" s="247" t="str">
        <x:v>A</x:v>
      </x:c>
      <x:c r="G311" s="247" t="str">
        <x:v>P-02</x:v>
      </x:c>
      <x:c r="H311" s="247" t="n">
        <x:v>4</x:v>
      </x:c>
      <x:c r="I311" s="247" t="n">
        <x:v>3</x:v>
      </x:c>
      <x:c r="J311" s="249" t="n">
        <x:v>115.02</x:v>
      </x:c>
      <x:c r="K311" s="247" t="str"/>
      <x:c r="L311" s="247" t="str"/>
      <x:c r="M311" s="113" t="n">
        <x:f>IF(A311="","",IF(OR(D311="",E311=""),"",IF(E311&lt;=D311,1,0)))</x:f>
        <x:v>1</x:v>
      </x:c>
      <x:c r="N311" s="120" t="n">
        <x:f>IF(A311="","",IF(OR(H311="",I311=""),"",IFERROR(I311/H311,0)))</x:f>
        <x:v>0.75</x:v>
      </x:c>
      <x:c r="O311" s="113" t="n">
        <x:f>IF(A311="","",IF(OR(D311="",E311=""),"",MAX(0,E311-D311)))</x:f>
        <x:v>0</x:v>
      </x:c>
      <x:c r="P311" s="113" t="n">
        <x:f>IF(B311="","",WEEKDAY(B311,2))</x:f>
        <x:v>6</x:v>
      </x:c>
      <x:c r="Q311" s="113" t="n">
        <x:f>IF(B311="","",MONTH(B311))</x:f>
        <x:v>1</x:v>
      </x:c>
      <x:c r="R311" s="113" t="n">
        <x:f>IF(B311="","",YEAR(B311))</x:f>
        <x:v>2026</x:v>
      </x:c>
    </x:row>
    <x:row r="312" ht="20" customHeight="1">
      <x:c r="A312" s="247" t="str">
        <x:v>K1-26-0123</x:v>
      </x:c>
      <x:c r="B312" s="248" t="n">
        <x:v>46139</x:v>
      </x:c>
      <x:c r="C312" s="247" t="n">
        <x:v>18</x:v>
      </x:c>
      <x:c r="D312" s="248" t="n">
        <x:v>46139</x:v>
      </x:c>
      <x:c r="E312" s="248" t="n">
        <x:v>46140</x:v>
      </x:c>
      <x:c r="F312" s="247" t="str">
        <x:v>A</x:v>
      </x:c>
      <x:c r="G312" s="247" t="str">
        <x:v>P-01</x:v>
      </x:c>
      <x:c r="H312" s="247" t="n">
        <x:v>16</x:v>
      </x:c>
      <x:c r="I312" s="247" t="n">
        <x:v>15</x:v>
      </x:c>
      <x:c r="J312" s="249" t="n">
        <x:v>696.19</x:v>
      </x:c>
      <x:c r="K312" s="247" t="str">
        <x:f>Lang!$B$61</x:f>
        <x:v>Label error</x:v>
      </x:c>
      <x:c r="L312" s="247" t="str"/>
      <x:c r="M312" s="113" t="n">
        <x:f>IF(A312="","",IF(OR(D312="",E312=""),"",IF(E312&lt;=D312,1,0)))</x:f>
        <x:v>0</x:v>
      </x:c>
      <x:c r="N312" s="120" t="n">
        <x:f>IF(A312="","",IF(OR(H312="",I312=""),"",IFERROR(I312/H312,0)))</x:f>
        <x:v>0.9375</x:v>
      </x:c>
      <x:c r="O312" s="113" t="n">
        <x:f>IF(A312="","",IF(OR(D312="",E312=""),"",MAX(0,E312-D312)))</x:f>
        <x:v>1</x:v>
      </x:c>
      <x:c r="P312" s="113" t="n">
        <x:f>IF(B312="","",WEEKDAY(B312,2))</x:f>
        <x:v>1</x:v>
      </x:c>
      <x:c r="Q312" s="113" t="n">
        <x:f>IF(B312="","",MONTH(B312))</x:f>
        <x:v>4</x:v>
      </x:c>
      <x:c r="R312" s="113" t="n">
        <x:f>IF(B312="","",YEAR(B312))</x:f>
        <x:v>2026</x:v>
      </x:c>
    </x:row>
    <x:row r="313" ht="20" customHeight="1">
      <x:c r="A313" s="247" t="str">
        <x:v>K1-26-0236</x:v>
      </x:c>
      <x:c r="B313" s="248" t="n">
        <x:v>46189</x:v>
      </x:c>
      <x:c r="C313" s="247" t="n">
        <x:v>8</x:v>
      </x:c>
      <x:c r="D313" s="248" t="n">
        <x:v>46190</x:v>
      </x:c>
      <x:c r="E313" s="248" t="n">
        <x:v>46190</x:v>
      </x:c>
      <x:c r="F313" s="247" t="str">
        <x:v>B</x:v>
      </x:c>
      <x:c r="G313" s="247" t="str">
        <x:v>P-01</x:v>
      </x:c>
      <x:c r="H313" s="247" t="n">
        <x:v>4</x:v>
      </x:c>
      <x:c r="I313" s="247" t="n">
        <x:v>4</x:v>
      </x:c>
      <x:c r="J313" s="249" t="n">
        <x:v>194.54</x:v>
      </x:c>
      <x:c r="K313" s="247" t="str"/>
      <x:c r="L313" s="247" t="str"/>
      <x:c r="M313" s="113" t="n">
        <x:f>IF(A313="","",IF(OR(D313="",E313=""),"",IF(E313&lt;=D313,1,0)))</x:f>
        <x:v>1</x:v>
      </x:c>
      <x:c r="N313" s="120" t="n">
        <x:f>IF(A313="","",IF(OR(H313="",I313=""),"",IFERROR(I313/H313,0)))</x:f>
        <x:v>1</x:v>
      </x:c>
      <x:c r="O313" s="113" t="n">
        <x:f>IF(A313="","",IF(OR(D313="",E313=""),"",MAX(0,E313-D313)))</x:f>
        <x:v>0</x:v>
      </x:c>
      <x:c r="P313" s="113" t="n">
        <x:f>IF(B313="","",WEEKDAY(B313,2))</x:f>
        <x:v>2</x:v>
      </x:c>
      <x:c r="Q313" s="113" t="n">
        <x:f>IF(B313="","",MONTH(B313))</x:f>
        <x:v>6</x:v>
      </x:c>
      <x:c r="R313" s="113" t="n">
        <x:f>IF(B313="","",YEAR(B313))</x:f>
        <x:v>2026</x:v>
      </x:c>
    </x:row>
    <x:row r="314" ht="20" customHeight="1">
      <x:c r="A314" s="247" t="str">
        <x:v>K1-26-0269</x:v>
      </x:c>
      <x:c r="B314" s="248" t="n">
        <x:v>46211</x:v>
      </x:c>
      <x:c r="C314" s="247" t="n">
        <x:v>12</x:v>
      </x:c>
      <x:c r="D314" s="248" t="n">
        <x:v>46212</x:v>
      </x:c>
      <x:c r="E314" s="248" t="n">
        <x:v>46213</x:v>
      </x:c>
      <x:c r="F314" s="247" t="str">
        <x:v>D</x:v>
      </x:c>
      <x:c r="G314" s="247" t="str">
        <x:v>P-04</x:v>
      </x:c>
      <x:c r="H314" s="247" t="n">
        <x:v>3</x:v>
      </x:c>
      <x:c r="I314" s="247" t="n">
        <x:v>1</x:v>
      </x:c>
      <x:c r="J314" s="249" t="n">
        <x:v>123.67</x:v>
      </x:c>
      <x:c r="K314" s="247" t="str">
        <x:f>Lang!$B$62</x:f>
        <x:v>Transport delay</x:v>
      </x:c>
      <x:c r="L314" s="247" t="str"/>
      <x:c r="M314" s="113" t="n">
        <x:f>IF(A314="","",IF(OR(D314="",E314=""),"",IF(E314&lt;=D314,1,0)))</x:f>
        <x:v>0</x:v>
      </x:c>
      <x:c r="N314" s="120" t="n">
        <x:f>IF(A314="","",IF(OR(H314="",I314=""),"",IFERROR(I314/H314,0)))</x:f>
        <x:v>0.3333333333333333</x:v>
      </x:c>
      <x:c r="O314" s="113" t="n">
        <x:f>IF(A314="","",IF(OR(D314="",E314=""),"",MAX(0,E314-D314)))</x:f>
        <x:v>1</x:v>
      </x:c>
      <x:c r="P314" s="113" t="n">
        <x:f>IF(B314="","",WEEKDAY(B314,2))</x:f>
        <x:v>3</x:v>
      </x:c>
      <x:c r="Q314" s="113" t="n">
        <x:f>IF(B314="","",MONTH(B314))</x:f>
        <x:v>7</x:v>
      </x:c>
      <x:c r="R314" s="113" t="n">
        <x:f>IF(B314="","",YEAR(B314))</x:f>
        <x:v>2026</x:v>
      </x:c>
    </x:row>
    <x:row r="315" ht="20" customHeight="1">
      <x:c r="A315" s="247" t="str">
        <x:v>K1-26-0117</x:v>
      </x:c>
      <x:c r="B315" s="248" t="n">
        <x:v>46127</x:v>
      </x:c>
      <x:c r="C315" s="247" t="n">
        <x:v>12</x:v>
      </x:c>
      <x:c r="D315" s="248" t="n">
        <x:v>46129</x:v>
      </x:c>
      <x:c r="E315" s="248" t="n">
        <x:v>46129</x:v>
      </x:c>
      <x:c r="F315" s="247" t="str">
        <x:v>C</x:v>
      </x:c>
      <x:c r="G315" s="247" t="str">
        <x:v>P-04</x:v>
      </x:c>
      <x:c r="H315" s="247" t="n">
        <x:v>22</x:v>
      </x:c>
      <x:c r="I315" s="247" t="n">
        <x:v>22</x:v>
      </x:c>
      <x:c r="J315" s="249" t="n">
        <x:v>971</x:v>
      </x:c>
      <x:c r="K315" s="247" t="str"/>
      <x:c r="L315" s="247" t="str"/>
      <x:c r="M315" s="113" t="n">
        <x:f>IF(A315="","",IF(OR(D315="",E315=""),"",IF(E315&lt;=D315,1,0)))</x:f>
        <x:v>1</x:v>
      </x:c>
      <x:c r="N315" s="120" t="n">
        <x:f>IF(A315="","",IF(OR(H315="",I315=""),"",IFERROR(I315/H315,0)))</x:f>
        <x:v>1</x:v>
      </x:c>
      <x:c r="O315" s="113" t="n">
        <x:f>IF(A315="","",IF(OR(D315="",E315=""),"",MAX(0,E315-D315)))</x:f>
        <x:v>0</x:v>
      </x:c>
      <x:c r="P315" s="113" t="n">
        <x:f>IF(B315="","",WEEKDAY(B315,2))</x:f>
        <x:v>3</x:v>
      </x:c>
      <x:c r="Q315" s="113" t="n">
        <x:f>IF(B315="","",MONTH(B315))</x:f>
        <x:v>4</x:v>
      </x:c>
      <x:c r="R315" s="113" t="n">
        <x:f>IF(B315="","",YEAR(B315))</x:f>
        <x:v>2026</x:v>
      </x:c>
    </x:row>
    <x:row r="316" ht="20" customHeight="1">
      <x:c r="A316" s="247" t="str">
        <x:v>K1-26-0268</x:v>
      </x:c>
      <x:c r="B316" s="248" t="n">
        <x:v>46229</x:v>
      </x:c>
      <x:c r="C316" s="247" t="n">
        <x:v>12</x:v>
      </x:c>
      <x:c r="D316" s="248" t="n">
        <x:v>46230</x:v>
      </x:c>
      <x:c r="E316" s="248" t="n">
        <x:v>46230</x:v>
      </x:c>
      <x:c r="F316" s="247" t="str">
        <x:v>B</x:v>
      </x:c>
      <x:c r="G316" s="247" t="str">
        <x:v>P-06</x:v>
      </x:c>
      <x:c r="H316" s="247" t="n">
        <x:v>4</x:v>
      </x:c>
      <x:c r="I316" s="247" t="n">
        <x:v>4</x:v>
      </x:c>
      <x:c r="J316" s="249" t="n">
        <x:v>114.29</x:v>
      </x:c>
      <x:c r="K316" s="247" t="str"/>
      <x:c r="L316" s="247" t="str"/>
      <x:c r="M316" s="113" t="n">
        <x:f>IF(A316="","",IF(OR(D316="",E316=""),"",IF(E316&lt;=D316,1,0)))</x:f>
        <x:v>1</x:v>
      </x:c>
      <x:c r="N316" s="120" t="n">
        <x:f>IF(A316="","",IF(OR(H316="",I316=""),"",IFERROR(I316/H316,0)))</x:f>
        <x:v>1</x:v>
      </x:c>
      <x:c r="O316" s="113" t="n">
        <x:f>IF(A316="","",IF(OR(D316="",E316=""),"",MAX(0,E316-D316)))</x:f>
        <x:v>0</x:v>
      </x:c>
      <x:c r="P316" s="113" t="n">
        <x:f>IF(B316="","",WEEKDAY(B316,2))</x:f>
        <x:v>7</x:v>
      </x:c>
      <x:c r="Q316" s="113" t="n">
        <x:f>IF(B316="","",MONTH(B316))</x:f>
        <x:v>7</x:v>
      </x:c>
      <x:c r="R316" s="113" t="n">
        <x:f>IF(B316="","",YEAR(B316))</x:f>
        <x:v>2026</x:v>
      </x:c>
    </x:row>
    <x:row r="317" ht="20" customHeight="1">
      <x:c r="A317" s="247" t="str">
        <x:v>K1-26-0201</x:v>
      </x:c>
      <x:c r="B317" s="248" t="n">
        <x:v>46185</x:v>
      </x:c>
      <x:c r="C317" s="247" t="n">
        <x:v>10</x:v>
      </x:c>
      <x:c r="D317" s="248" t="n">
        <x:v>46185</x:v>
      </x:c>
      <x:c r="E317" s="248" t="n">
        <x:v>46188</x:v>
      </x:c>
      <x:c r="F317" s="247" t="str">
        <x:v>D</x:v>
      </x:c>
      <x:c r="G317" s="247" t="str">
        <x:v>P-02</x:v>
      </x:c>
      <x:c r="H317" s="247" t="n">
        <x:v>21</x:v>
      </x:c>
      <x:c r="I317" s="247" t="n">
        <x:v>21</x:v>
      </x:c>
      <x:c r="J317" s="249" t="n">
        <x:v>801.18</x:v>
      </x:c>
      <x:c r="K317" s="247" t="str">
        <x:f>Lang!$B$59</x:f>
        <x:v>Low stock</x:v>
      </x:c>
      <x:c r="L317" s="247" t="str"/>
      <x:c r="M317" s="113" t="n">
        <x:f>IF(A317="","",IF(OR(D317="",E317=""),"",IF(E317&lt;=D317,1,0)))</x:f>
        <x:v>0</x:v>
      </x:c>
      <x:c r="N317" s="120" t="n">
        <x:f>IF(A317="","",IF(OR(H317="",I317=""),"",IFERROR(I317/H317,0)))</x:f>
        <x:v>1</x:v>
      </x:c>
      <x:c r="O317" s="113" t="n">
        <x:f>IF(A317="","",IF(OR(D317="",E317=""),"",MAX(0,E317-D317)))</x:f>
        <x:v>3</x:v>
      </x:c>
      <x:c r="P317" s="113" t="n">
        <x:f>IF(B317="","",WEEKDAY(B317,2))</x:f>
        <x:v>5</x:v>
      </x:c>
      <x:c r="Q317" s="113" t="n">
        <x:f>IF(B317="","",MONTH(B317))</x:f>
        <x:v>6</x:v>
      </x:c>
      <x:c r="R317" s="113" t="n">
        <x:f>IF(B317="","",YEAR(B317))</x:f>
        <x:v>2026</x:v>
      </x:c>
    </x:row>
    <x:row r="318" ht="20" customHeight="1">
      <x:c r="A318" s="247" t="str">
        <x:v>K1-26-0065</x:v>
      </x:c>
      <x:c r="B318" s="248" t="n">
        <x:v>46061</x:v>
      </x:c>
      <x:c r="C318" s="247" t="n">
        <x:v>18</x:v>
      </x:c>
      <x:c r="D318" s="248" t="n">
        <x:v>46063</x:v>
      </x:c>
      <x:c r="E318" s="248" t="n">
        <x:v>46064</x:v>
      </x:c>
      <x:c r="F318" s="247" t="str">
        <x:v>A</x:v>
      </x:c>
      <x:c r="G318" s="247" t="str">
        <x:v>P-06</x:v>
      </x:c>
      <x:c r="H318" s="247" t="n">
        <x:v>15</x:v>
      </x:c>
      <x:c r="I318" s="247" t="n">
        <x:v>15</x:v>
      </x:c>
      <x:c r="J318" s="249" t="n">
        <x:v>439.15</x:v>
      </x:c>
      <x:c r="K318" s="247" t="str">
        <x:f>Lang!$B$59</x:f>
        <x:v>Low stock</x:v>
      </x:c>
      <x:c r="L318" s="247" t="str"/>
      <x:c r="M318" s="113" t="n">
        <x:f>IF(A318="","",IF(OR(D318="",E318=""),"",IF(E318&lt;=D318,1,0)))</x:f>
        <x:v>0</x:v>
      </x:c>
      <x:c r="N318" s="120" t="n">
        <x:f>IF(A318="","",IF(OR(H318="",I318=""),"",IFERROR(I318/H318,0)))</x:f>
        <x:v>1</x:v>
      </x:c>
      <x:c r="O318" s="113" t="n">
        <x:f>IF(A318="","",IF(OR(D318="",E318=""),"",MAX(0,E318-D318)))</x:f>
        <x:v>1</x:v>
      </x:c>
      <x:c r="P318" s="113" t="n">
        <x:f>IF(B318="","",WEEKDAY(B318,2))</x:f>
        <x:v>7</x:v>
      </x:c>
      <x:c r="Q318" s="113" t="n">
        <x:f>IF(B318="","",MONTH(B318))</x:f>
        <x:v>2</x:v>
      </x:c>
      <x:c r="R318" s="113" t="n">
        <x:f>IF(B318="","",YEAR(B318))</x:f>
        <x:v>2026</x:v>
      </x:c>
    </x:row>
    <x:row r="319" ht="20" customHeight="1">
      <x:c r="A319" s="247" t="str">
        <x:v>K1-26-0071</x:v>
      </x:c>
      <x:c r="B319" s="248" t="n">
        <x:v>46100</x:v>
      </x:c>
      <x:c r="C319" s="247" t="n">
        <x:v>12</x:v>
      </x:c>
      <x:c r="D319" s="248" t="n">
        <x:v>46101</x:v>
      </x:c>
      <x:c r="E319" s="248" t="n">
        <x:v>46101</x:v>
      </x:c>
      <x:c r="F319" s="247" t="str">
        <x:v>D</x:v>
      </x:c>
      <x:c r="G319" s="247" t="str">
        <x:v>P-02</x:v>
      </x:c>
      <x:c r="H319" s="247" t="n">
        <x:v>2</x:v>
      </x:c>
      <x:c r="I319" s="247" t="n">
        <x:v>2</x:v>
      </x:c>
      <x:c r="J319" s="249" t="n">
        <x:v>54.25</x:v>
      </x:c>
      <x:c r="K319" s="247" t="str"/>
      <x:c r="L319" s="247" t="str"/>
      <x:c r="M319" s="113" t="n">
        <x:f>IF(A319="","",IF(OR(D319="",E319=""),"",IF(E319&lt;=D319,1,0)))</x:f>
        <x:v>1</x:v>
      </x:c>
      <x:c r="N319" s="120" t="n">
        <x:f>IF(A319="","",IF(OR(H319="",I319=""),"",IFERROR(I319/H319,0)))</x:f>
        <x:v>1</x:v>
      </x:c>
      <x:c r="O319" s="113" t="n">
        <x:f>IF(A319="","",IF(OR(D319="",E319=""),"",MAX(0,E319-D319)))</x:f>
        <x:v>0</x:v>
      </x:c>
      <x:c r="P319" s="113" t="n">
        <x:f>IF(B319="","",WEEKDAY(B319,2))</x:f>
        <x:v>4</x:v>
      </x:c>
      <x:c r="Q319" s="113" t="n">
        <x:f>IF(B319="","",MONTH(B319))</x:f>
        <x:v>3</x:v>
      </x:c>
      <x:c r="R319" s="113" t="n">
        <x:f>IF(B319="","",YEAR(B319))</x:f>
        <x:v>2026</x:v>
      </x:c>
    </x:row>
    <x:row r="320" ht="20" customHeight="1">
      <x:c r="A320" s="247" t="str">
        <x:v>K1-26-0067</x:v>
      </x:c>
      <x:c r="B320" s="248" t="n">
        <x:v>46075</x:v>
      </x:c>
      <x:c r="C320" s="247" t="n">
        <x:v>12</x:v>
      </x:c>
      <x:c r="D320" s="248" t="n">
        <x:v>46076</x:v>
      </x:c>
      <x:c r="E320" s="248" t="n">
        <x:v>46075</x:v>
      </x:c>
      <x:c r="F320" s="247" t="str">
        <x:v>A</x:v>
      </x:c>
      <x:c r="G320" s="247" t="str">
        <x:v>P-03</x:v>
      </x:c>
      <x:c r="H320" s="247" t="n">
        <x:v>22</x:v>
      </x:c>
      <x:c r="I320" s="247" t="n">
        <x:v>22</x:v>
      </x:c>
      <x:c r="J320" s="249" t="n">
        <x:v>815.33</x:v>
      </x:c>
      <x:c r="K320" s="247" t="str"/>
      <x:c r="L320" s="247" t="str"/>
      <x:c r="M320" s="113" t="n">
        <x:f>IF(A320="","",IF(OR(D320="",E320=""),"",IF(E320&lt;=D320,1,0)))</x:f>
        <x:v>1</x:v>
      </x:c>
      <x:c r="N320" s="120" t="n">
        <x:f>IF(A320="","",IF(OR(H320="",I320=""),"",IFERROR(I320/H320,0)))</x:f>
        <x:v>1</x:v>
      </x:c>
      <x:c r="O320" s="113" t="n">
        <x:f>IF(A320="","",IF(OR(D320="",E320=""),"",MAX(0,E320-D320)))</x:f>
        <x:v>0</x:v>
      </x:c>
      <x:c r="P320" s="113" t="n">
        <x:f>IF(B320="","",WEEKDAY(B320,2))</x:f>
        <x:v>7</x:v>
      </x:c>
      <x:c r="Q320" s="113" t="n">
        <x:f>IF(B320="","",MONTH(B320))</x:f>
        <x:v>2</x:v>
      </x:c>
      <x:c r="R320" s="113" t="n">
        <x:f>IF(B320="","",YEAR(B320))</x:f>
        <x:v>2026</x:v>
      </x:c>
    </x:row>
    <x:row r="321" ht="20" customHeight="1">
      <x:c r="A321" s="247" t="str">
        <x:v>K1-26-0389</x:v>
      </x:c>
      <x:c r="B321" s="248" t="n">
        <x:v>46301</x:v>
      </x:c>
      <x:c r="C321" s="247" t="n">
        <x:v>12</x:v>
      </x:c>
      <x:c r="D321" s="248" t="n">
        <x:v>46303</x:v>
      </x:c>
      <x:c r="E321" s="248" t="n">
        <x:v>46303</x:v>
      </x:c>
      <x:c r="F321" s="247" t="str">
        <x:v>C</x:v>
      </x:c>
      <x:c r="G321" s="247" t="str">
        <x:v>P-06</x:v>
      </x:c>
      <x:c r="H321" s="247" t="n">
        <x:v>16</x:v>
      </x:c>
      <x:c r="I321" s="247" t="n">
        <x:v>16</x:v>
      </x:c>
      <x:c r="J321" s="249" t="n">
        <x:v>476.48</x:v>
      </x:c>
      <x:c r="K321" s="247" t="str"/>
      <x:c r="L321" s="247" t="str"/>
      <x:c r="M321" s="113" t="n">
        <x:f>IF(A321="","",IF(OR(D321="",E321=""),"",IF(E321&lt;=D321,1,0)))</x:f>
        <x:v>1</x:v>
      </x:c>
      <x:c r="N321" s="120" t="n">
        <x:f>IF(A321="","",IF(OR(H321="",I321=""),"",IFERROR(I321/H321,0)))</x:f>
        <x:v>1</x:v>
      </x:c>
      <x:c r="O321" s="113" t="n">
        <x:f>IF(A321="","",IF(OR(D321="",E321=""),"",MAX(0,E321-D321)))</x:f>
        <x:v>0</x:v>
      </x:c>
      <x:c r="P321" s="113" t="n">
        <x:f>IF(B321="","",WEEKDAY(B321,2))</x:f>
        <x:v>2</x:v>
      </x:c>
      <x:c r="Q321" s="113" t="n">
        <x:f>IF(B321="","",MONTH(B321))</x:f>
        <x:v>10</x:v>
      </x:c>
      <x:c r="R321" s="113" t="n">
        <x:f>IF(B321="","",YEAR(B321))</x:f>
        <x:v>2026</x:v>
      </x:c>
    </x:row>
    <x:row r="322" ht="20" customHeight="1">
      <x:c r="A322" s="247" t="str">
        <x:v>K1-26-0345</x:v>
      </x:c>
      <x:c r="B322" s="248" t="n">
        <x:v>46294</x:v>
      </x:c>
      <x:c r="C322" s="247" t="n">
        <x:v>14</x:v>
      </x:c>
      <x:c r="D322" s="248" t="n">
        <x:v>46296</x:v>
      </x:c>
      <x:c r="E322" s="248" t="n">
        <x:v>46296</x:v>
      </x:c>
      <x:c r="F322" s="247" t="str">
        <x:v>B</x:v>
      </x:c>
      <x:c r="G322" s="247" t="str">
        <x:v>P-03</x:v>
      </x:c>
      <x:c r="H322" s="247" t="n">
        <x:v>17</x:v>
      </x:c>
      <x:c r="I322" s="247" t="n">
        <x:v>17</x:v>
      </x:c>
      <x:c r="J322" s="249" t="n">
        <x:v>423.45</x:v>
      </x:c>
      <x:c r="K322" s="247" t="str"/>
      <x:c r="L322" s="247" t="str"/>
      <x:c r="M322" s="113" t="n">
        <x:f>IF(A322="","",IF(OR(D322="",E322=""),"",IF(E322&lt;=D322,1,0)))</x:f>
        <x:v>1</x:v>
      </x:c>
      <x:c r="N322" s="120" t="n">
        <x:f>IF(A322="","",IF(OR(H322="",I322=""),"",IFERROR(I322/H322,0)))</x:f>
        <x:v>1</x:v>
      </x:c>
      <x:c r="O322" s="113" t="n">
        <x:f>IF(A322="","",IF(OR(D322="",E322=""),"",MAX(0,E322-D322)))</x:f>
        <x:v>0</x:v>
      </x:c>
      <x:c r="P322" s="113" t="n">
        <x:f>IF(B322="","",WEEKDAY(B322,2))</x:f>
        <x:v>2</x:v>
      </x:c>
      <x:c r="Q322" s="113" t="n">
        <x:f>IF(B322="","",MONTH(B322))</x:f>
        <x:v>9</x:v>
      </x:c>
      <x:c r="R322" s="113" t="n">
        <x:f>IF(B322="","",YEAR(B322))</x:f>
        <x:v>2026</x:v>
      </x:c>
    </x:row>
    <x:row r="323" ht="20" customHeight="1">
      <x:c r="A323" s="247" t="str">
        <x:v>K1-26-0260</x:v>
      </x:c>
      <x:c r="B323" s="248" t="n">
        <x:v>46211</x:v>
      </x:c>
      <x:c r="C323" s="247" t="n">
        <x:v>16</x:v>
      </x:c>
      <x:c r="D323" s="248" t="n">
        <x:v>46212</x:v>
      </x:c>
      <x:c r="E323" s="248" t="n">
        <x:v>46212</x:v>
      </x:c>
      <x:c r="F323" s="247" t="str">
        <x:v>D</x:v>
      </x:c>
      <x:c r="G323" s="247" t="str">
        <x:v>P-06</x:v>
      </x:c>
      <x:c r="H323" s="247" t="n">
        <x:v>24</x:v>
      </x:c>
      <x:c r="I323" s="247" t="n">
        <x:v>24</x:v>
      </x:c>
      <x:c r="J323" s="249" t="n">
        <x:v>1040.29</x:v>
      </x:c>
      <x:c r="K323" s="247" t="str"/>
      <x:c r="L323" s="247" t="str"/>
      <x:c r="M323" s="113" t="n">
        <x:f>IF(A323="","",IF(OR(D323="",E323=""),"",IF(E323&lt;=D323,1,0)))</x:f>
        <x:v>1</x:v>
      </x:c>
      <x:c r="N323" s="120" t="n">
        <x:f>IF(A323="","",IF(OR(H323="",I323=""),"",IFERROR(I323/H323,0)))</x:f>
        <x:v>1</x:v>
      </x:c>
      <x:c r="O323" s="113" t="n">
        <x:f>IF(A323="","",IF(OR(D323="",E323=""),"",MAX(0,E323-D323)))</x:f>
        <x:v>0</x:v>
      </x:c>
      <x:c r="P323" s="113" t="n">
        <x:f>IF(B323="","",WEEKDAY(B323,2))</x:f>
        <x:v>3</x:v>
      </x:c>
      <x:c r="Q323" s="113" t="n">
        <x:f>IF(B323="","",MONTH(B323))</x:f>
        <x:v>7</x:v>
      </x:c>
      <x:c r="R323" s="113" t="n">
        <x:f>IF(B323="","",YEAR(B323))</x:f>
        <x:v>2026</x:v>
      </x:c>
    </x:row>
    <x:row r="324" ht="20" customHeight="1">
      <x:c r="A324" s="247" t="str">
        <x:v>K1-26-0068</x:v>
      </x:c>
      <x:c r="B324" s="248" t="n">
        <x:v>46067</x:v>
      </x:c>
      <x:c r="C324" s="247" t="n">
        <x:v>8</x:v>
      </x:c>
      <x:c r="D324" s="248" t="n">
        <x:v>46067</x:v>
      </x:c>
      <x:c r="E324" s="248" t="n">
        <x:v>46067</x:v>
      </x:c>
      <x:c r="F324" s="247" t="str">
        <x:v>D</x:v>
      </x:c>
      <x:c r="G324" s="247" t="str">
        <x:v>P-06</x:v>
      </x:c>
      <x:c r="H324" s="247" t="n">
        <x:v>20</x:v>
      </x:c>
      <x:c r="I324" s="247" t="n">
        <x:v>20</x:v>
      </x:c>
      <x:c r="J324" s="249" t="n">
        <x:v>321.02</x:v>
      </x:c>
      <x:c r="K324" s="247" t="str"/>
      <x:c r="L324" s="247" t="str"/>
      <x:c r="M324" s="113" t="n">
        <x:f>IF(A324="","",IF(OR(D324="",E324=""),"",IF(E324&lt;=D324,1,0)))</x:f>
        <x:v>1</x:v>
      </x:c>
      <x:c r="N324" s="120" t="n">
        <x:f>IF(A324="","",IF(OR(H324="",I324=""),"",IFERROR(I324/H324,0)))</x:f>
        <x:v>1</x:v>
      </x:c>
      <x:c r="O324" s="113" t="n">
        <x:f>IF(A324="","",IF(OR(D324="",E324=""),"",MAX(0,E324-D324)))</x:f>
        <x:v>0</x:v>
      </x:c>
      <x:c r="P324" s="113" t="n">
        <x:f>IF(B324="","",WEEKDAY(B324,2))</x:f>
        <x:v>6</x:v>
      </x:c>
      <x:c r="Q324" s="113" t="n">
        <x:f>IF(B324="","",MONTH(B324))</x:f>
        <x:v>2</x:v>
      </x:c>
      <x:c r="R324" s="113" t="n">
        <x:f>IF(B324="","",YEAR(B324))</x:f>
        <x:v>2026</x:v>
      </x:c>
    </x:row>
    <x:row r="325" ht="20" customHeight="1">
      <x:c r="A325" s="247" t="str">
        <x:v>K1-26-0283</x:v>
      </x:c>
      <x:c r="B325" s="248" t="n">
        <x:v>46214</x:v>
      </x:c>
      <x:c r="C325" s="247" t="n">
        <x:v>16</x:v>
      </x:c>
      <x:c r="D325" s="248" t="n">
        <x:v>46217</x:v>
      </x:c>
      <x:c r="E325" s="248" t="n">
        <x:v>46217</x:v>
      </x:c>
      <x:c r="F325" s="247" t="str">
        <x:v>A</x:v>
      </x:c>
      <x:c r="G325" s="247" t="str">
        <x:v>P-01</x:v>
      </x:c>
      <x:c r="H325" s="247" t="n">
        <x:v>3</x:v>
      </x:c>
      <x:c r="I325" s="247" t="n">
        <x:v>3</x:v>
      </x:c>
      <x:c r="J325" s="249" t="n">
        <x:v>117.02</x:v>
      </x:c>
      <x:c r="K325" s="247" t="str"/>
      <x:c r="L325" s="247" t="str"/>
      <x:c r="M325" s="113" t="n">
        <x:f>IF(A325="","",IF(OR(D325="",E325=""),"",IF(E325&lt;=D325,1,0)))</x:f>
        <x:v>1</x:v>
      </x:c>
      <x:c r="N325" s="120" t="n">
        <x:f>IF(A325="","",IF(OR(H325="",I325=""),"",IFERROR(I325/H325,0)))</x:f>
        <x:v>1</x:v>
      </x:c>
      <x:c r="O325" s="113" t="n">
        <x:f>IF(A325="","",IF(OR(D325="",E325=""),"",MAX(0,E325-D325)))</x:f>
        <x:v>0</x:v>
      </x:c>
      <x:c r="P325" s="113" t="n">
        <x:f>IF(B325="","",WEEKDAY(B325,2))</x:f>
        <x:v>6</x:v>
      </x:c>
      <x:c r="Q325" s="113" t="n">
        <x:f>IF(B325="","",MONTH(B325))</x:f>
        <x:v>7</x:v>
      </x:c>
      <x:c r="R325" s="113" t="n">
        <x:f>IF(B325="","",YEAR(B325))</x:f>
        <x:v>2026</x:v>
      </x:c>
    </x:row>
    <x:row r="326" ht="20" customHeight="1">
      <x:c r="A326" s="247" t="str">
        <x:v>K1-26-0114</x:v>
      </x:c>
      <x:c r="B326" s="248" t="n">
        <x:v>46134</x:v>
      </x:c>
      <x:c r="C326" s="247" t="n">
        <x:v>8</x:v>
      </x:c>
      <x:c r="D326" s="248" t="n">
        <x:v>46134</x:v>
      </x:c>
      <x:c r="E326" s="248" t="n">
        <x:v>46134</x:v>
      </x:c>
      <x:c r="F326" s="247" t="str">
        <x:v>A</x:v>
      </x:c>
      <x:c r="G326" s="247" t="str">
        <x:v>P-04</x:v>
      </x:c>
      <x:c r="H326" s="247" t="n">
        <x:v>20</x:v>
      </x:c>
      <x:c r="I326" s="247" t="n">
        <x:v>20</x:v>
      </x:c>
      <x:c r="J326" s="249" t="n">
        <x:v>521.2</x:v>
      </x:c>
      <x:c r="K326" s="247" t="str"/>
      <x:c r="L326" s="247" t="str"/>
      <x:c r="M326" s="113" t="n">
        <x:f>IF(A326="","",IF(OR(D326="",E326=""),"",IF(E326&lt;=D326,1,0)))</x:f>
        <x:v>1</x:v>
      </x:c>
      <x:c r="N326" s="120" t="n">
        <x:f>IF(A326="","",IF(OR(H326="",I326=""),"",IFERROR(I326/H326,0)))</x:f>
        <x:v>1</x:v>
      </x:c>
      <x:c r="O326" s="113" t="n">
        <x:f>IF(A326="","",IF(OR(D326="",E326=""),"",MAX(0,E326-D326)))</x:f>
        <x:v>0</x:v>
      </x:c>
      <x:c r="P326" s="113" t="n">
        <x:f>IF(B326="","",WEEKDAY(B326,2))</x:f>
        <x:v>3</x:v>
      </x:c>
      <x:c r="Q326" s="113" t="n">
        <x:f>IF(B326="","",MONTH(B326))</x:f>
        <x:v>4</x:v>
      </x:c>
      <x:c r="R326" s="113" t="n">
        <x:f>IF(B326="","",YEAR(B326))</x:f>
        <x:v>2026</x:v>
      </x:c>
    </x:row>
    <x:row r="327" ht="20" customHeight="1">
      <x:c r="A327" s="247" t="str">
        <x:v>K1-26-0025</x:v>
      </x:c>
      <x:c r="B327" s="248" t="n">
        <x:v>46033</x:v>
      </x:c>
      <x:c r="C327" s="247" t="n">
        <x:v>8</x:v>
      </x:c>
      <x:c r="D327" s="248" t="n">
        <x:v>46035</x:v>
      </x:c>
      <x:c r="E327" s="248" t="n">
        <x:v>46035</x:v>
      </x:c>
      <x:c r="F327" s="247" t="str">
        <x:v>B</x:v>
      </x:c>
      <x:c r="G327" s="247" t="str">
        <x:v>P-04</x:v>
      </x:c>
      <x:c r="H327" s="247" t="n">
        <x:v>3</x:v>
      </x:c>
      <x:c r="I327" s="247" t="n">
        <x:v>3</x:v>
      </x:c>
      <x:c r="J327" s="249" t="n">
        <x:v>131.04</x:v>
      </x:c>
      <x:c r="K327" s="247" t="str"/>
      <x:c r="L327" s="247" t="str"/>
      <x:c r="M327" s="113" t="n">
        <x:f>IF(A327="","",IF(OR(D327="",E327=""),"",IF(E327&lt;=D327,1,0)))</x:f>
        <x:v>1</x:v>
      </x:c>
      <x:c r="N327" s="120" t="n">
        <x:f>IF(A327="","",IF(OR(H327="",I327=""),"",IFERROR(I327/H327,0)))</x:f>
        <x:v>1</x:v>
      </x:c>
      <x:c r="O327" s="113" t="n">
        <x:f>IF(A327="","",IF(OR(D327="",E327=""),"",MAX(0,E327-D327)))</x:f>
        <x:v>0</x:v>
      </x:c>
      <x:c r="P327" s="113" t="n">
        <x:f>IF(B327="","",WEEKDAY(B327,2))</x:f>
        <x:v>7</x:v>
      </x:c>
      <x:c r="Q327" s="113" t="n">
        <x:f>IF(B327="","",MONTH(B327))</x:f>
        <x:v>1</x:v>
      </x:c>
      <x:c r="R327" s="113" t="n">
        <x:f>IF(B327="","",YEAR(B327))</x:f>
        <x:v>2026</x:v>
      </x:c>
    </x:row>
    <x:row r="328" ht="20" customHeight="1">
      <x:c r="A328" s="247" t="str">
        <x:v>K1-26-0286</x:v>
      </x:c>
      <x:c r="B328" s="248" t="n">
        <x:v>46234</x:v>
      </x:c>
      <x:c r="C328" s="247" t="n">
        <x:v>10</x:v>
      </x:c>
      <x:c r="D328" s="248" t="n">
        <x:v>46235</x:v>
      </x:c>
      <x:c r="E328" s="248" t="n">
        <x:v>46235</x:v>
      </x:c>
      <x:c r="F328" s="247" t="str">
        <x:v>B</x:v>
      </x:c>
      <x:c r="G328" s="247" t="str">
        <x:v>P-05</x:v>
      </x:c>
      <x:c r="H328" s="247" t="n">
        <x:v>24</x:v>
      </x:c>
      <x:c r="I328" s="247" t="n">
        <x:v>23</x:v>
      </x:c>
      <x:c r="J328" s="249" t="n">
        <x:v>862.85</x:v>
      </x:c>
      <x:c r="K328" s="247" t="str"/>
      <x:c r="L328" s="247" t="str"/>
      <x:c r="M328" s="113" t="n">
        <x:f>IF(A328="","",IF(OR(D328="",E328=""),"",IF(E328&lt;=D328,1,0)))</x:f>
        <x:v>1</x:v>
      </x:c>
      <x:c r="N328" s="120" t="n">
        <x:f>IF(A328="","",IF(OR(H328="",I328=""),"",IFERROR(I328/H328,0)))</x:f>
        <x:v>0.9583333333333334</x:v>
      </x:c>
      <x:c r="O328" s="113" t="n">
        <x:f>IF(A328="","",IF(OR(D328="",E328=""),"",MAX(0,E328-D328)))</x:f>
        <x:v>0</x:v>
      </x:c>
      <x:c r="P328" s="113" t="n">
        <x:f>IF(B328="","",WEEKDAY(B328,2))</x:f>
        <x:v>5</x:v>
      </x:c>
      <x:c r="Q328" s="113" t="n">
        <x:f>IF(B328="","",MONTH(B328))</x:f>
        <x:v>7</x:v>
      </x:c>
      <x:c r="R328" s="113" t="n">
        <x:f>IF(B328="","",YEAR(B328))</x:f>
        <x:v>2026</x:v>
      </x:c>
    </x:row>
    <x:row r="329" ht="20" customHeight="1">
      <x:c r="A329" s="247" t="str">
        <x:v>K1-26-0219</x:v>
      </x:c>
      <x:c r="B329" s="248" t="n">
        <x:v>46192</x:v>
      </x:c>
      <x:c r="C329" s="247" t="n">
        <x:v>14</x:v>
      </x:c>
      <x:c r="D329" s="248" t="n">
        <x:v>46195</x:v>
      </x:c>
      <x:c r="E329" s="248" t="n">
        <x:v>46194</x:v>
      </x:c>
      <x:c r="F329" s="247" t="str">
        <x:v>C</x:v>
      </x:c>
      <x:c r="G329" s="247" t="str">
        <x:v>P-06</x:v>
      </x:c>
      <x:c r="H329" s="247" t="n">
        <x:v>18</x:v>
      </x:c>
      <x:c r="I329" s="247" t="n">
        <x:v>18</x:v>
      </x:c>
      <x:c r="J329" s="249" t="n">
        <x:v>577.84</x:v>
      </x:c>
      <x:c r="K329" s="247" t="str"/>
      <x:c r="L329" s="247" t="str"/>
      <x:c r="M329" s="113" t="n">
        <x:f>IF(A329="","",IF(OR(D329="",E329=""),"",IF(E329&lt;=D329,1,0)))</x:f>
        <x:v>1</x:v>
      </x:c>
      <x:c r="N329" s="120" t="n">
        <x:f>IF(A329="","",IF(OR(H329="",I329=""),"",IFERROR(I329/H329,0)))</x:f>
        <x:v>1</x:v>
      </x:c>
      <x:c r="O329" s="113" t="n">
        <x:f>IF(A329="","",IF(OR(D329="",E329=""),"",MAX(0,E329-D329)))</x:f>
        <x:v>0</x:v>
      </x:c>
      <x:c r="P329" s="113" t="n">
        <x:f>IF(B329="","",WEEKDAY(B329,2))</x:f>
        <x:v>5</x:v>
      </x:c>
      <x:c r="Q329" s="113" t="n">
        <x:f>IF(B329="","",MONTH(B329))</x:f>
        <x:v>6</x:v>
      </x:c>
      <x:c r="R329" s="113" t="n">
        <x:f>IF(B329="","",YEAR(B329))</x:f>
        <x:v>2026</x:v>
      </x:c>
    </x:row>
    <x:row r="330" ht="20" customHeight="1">
      <x:c r="A330" s="247" t="str">
        <x:v>K1-26-0188</x:v>
      </x:c>
      <x:c r="B330" s="248" t="n">
        <x:v>46166</x:v>
      </x:c>
      <x:c r="C330" s="247" t="n">
        <x:v>14</x:v>
      </x:c>
      <x:c r="D330" s="248" t="n">
        <x:v>46166</x:v>
      </x:c>
      <x:c r="E330" s="248" t="n">
        <x:v>46166</x:v>
      </x:c>
      <x:c r="F330" s="247" t="str">
        <x:v>A</x:v>
      </x:c>
      <x:c r="G330" s="247" t="str">
        <x:v>P-01</x:v>
      </x:c>
      <x:c r="H330" s="247" t="n">
        <x:v>20</x:v>
      </x:c>
      <x:c r="I330" s="247" t="n">
        <x:v>18</x:v>
      </x:c>
      <x:c r="J330" s="249" t="n">
        <x:v>369.06</x:v>
      </x:c>
      <x:c r="K330" s="247" t="str"/>
      <x:c r="L330" s="247" t="str"/>
      <x:c r="M330" s="113" t="n">
        <x:f>IF(A330="","",IF(OR(D330="",E330=""),"",IF(E330&lt;=D330,1,0)))</x:f>
        <x:v>1</x:v>
      </x:c>
      <x:c r="N330" s="120" t="n">
        <x:f>IF(A330="","",IF(OR(H330="",I330=""),"",IFERROR(I330/H330,0)))</x:f>
        <x:v>0.9</x:v>
      </x:c>
      <x:c r="O330" s="113" t="n">
        <x:f>IF(A330="","",IF(OR(D330="",E330=""),"",MAX(0,E330-D330)))</x:f>
        <x:v>0</x:v>
      </x:c>
      <x:c r="P330" s="113" t="n">
        <x:f>IF(B330="","",WEEKDAY(B330,2))</x:f>
        <x:v>7</x:v>
      </x:c>
      <x:c r="Q330" s="113" t="n">
        <x:f>IF(B330="","",MONTH(B330))</x:f>
        <x:v>5</x:v>
      </x:c>
      <x:c r="R330" s="113" t="n">
        <x:f>IF(B330="","",YEAR(B330))</x:f>
        <x:v>2026</x:v>
      </x:c>
    </x:row>
    <x:row r="331" ht="20" customHeight="1">
      <x:c r="A331" s="247" t="str">
        <x:v>K1-26-0232</x:v>
      </x:c>
      <x:c r="B331" s="248" t="n">
        <x:v>46178</x:v>
      </x:c>
      <x:c r="C331" s="247" t="n">
        <x:v>14</x:v>
      </x:c>
      <x:c r="D331" s="248" t="n">
        <x:v>46178</x:v>
      </x:c>
      <x:c r="E331" s="248" t="n">
        <x:v>46178</x:v>
      </x:c>
      <x:c r="F331" s="247" t="str">
        <x:v>A</x:v>
      </x:c>
      <x:c r="G331" s="247" t="str">
        <x:v>P-05</x:v>
      </x:c>
      <x:c r="H331" s="247" t="n">
        <x:v>17</x:v>
      </x:c>
      <x:c r="I331" s="247" t="n">
        <x:v>17</x:v>
      </x:c>
      <x:c r="J331" s="249" t="n">
        <x:v>612.93</x:v>
      </x:c>
      <x:c r="K331" s="247" t="str"/>
      <x:c r="L331" s="247" t="str"/>
      <x:c r="M331" s="113" t="n">
        <x:f>IF(A331="","",IF(OR(D331="",E331=""),"",IF(E331&lt;=D331,1,0)))</x:f>
        <x:v>1</x:v>
      </x:c>
      <x:c r="N331" s="120" t="n">
        <x:f>IF(A331="","",IF(OR(H331="",I331=""),"",IFERROR(I331/H331,0)))</x:f>
        <x:v>1</x:v>
      </x:c>
      <x:c r="O331" s="113" t="n">
        <x:f>IF(A331="","",IF(OR(D331="",E331=""),"",MAX(0,E331-D331)))</x:f>
        <x:v>0</x:v>
      </x:c>
      <x:c r="P331" s="113" t="n">
        <x:f>IF(B331="","",WEEKDAY(B331,2))</x:f>
        <x:v>5</x:v>
      </x:c>
      <x:c r="Q331" s="113" t="n">
        <x:f>IF(B331="","",MONTH(B331))</x:f>
        <x:v>6</x:v>
      </x:c>
      <x:c r="R331" s="113" t="n">
        <x:f>IF(B331="","",YEAR(B331))</x:f>
        <x:v>2026</x:v>
      </x:c>
    </x:row>
    <x:row r="332" ht="20" customHeight="1">
      <x:c r="A332" s="247" t="str">
        <x:v>K1-26-0272</x:v>
      </x:c>
      <x:c r="B332" s="248" t="n">
        <x:v>46222</x:v>
      </x:c>
      <x:c r="C332" s="247" t="n">
        <x:v>18</x:v>
      </x:c>
      <x:c r="D332" s="248" t="n">
        <x:v>46224</x:v>
      </x:c>
      <x:c r="E332" s="248" t="n">
        <x:v>46223</x:v>
      </x:c>
      <x:c r="F332" s="247" t="str">
        <x:v>C</x:v>
      </x:c>
      <x:c r="G332" s="247" t="str">
        <x:v>P-02</x:v>
      </x:c>
      <x:c r="H332" s="247" t="n">
        <x:v>20</x:v>
      </x:c>
      <x:c r="I332" s="247" t="n">
        <x:v>20</x:v>
      </x:c>
      <x:c r="J332" s="249" t="n">
        <x:v>861.92</x:v>
      </x:c>
      <x:c r="K332" s="247" t="str"/>
      <x:c r="L332" s="247" t="str"/>
      <x:c r="M332" s="113" t="n">
        <x:f>IF(A332="","",IF(OR(D332="",E332=""),"",IF(E332&lt;=D332,1,0)))</x:f>
        <x:v>1</x:v>
      </x:c>
      <x:c r="N332" s="120" t="n">
        <x:f>IF(A332="","",IF(OR(H332="",I332=""),"",IFERROR(I332/H332,0)))</x:f>
        <x:v>1</x:v>
      </x:c>
      <x:c r="O332" s="113" t="n">
        <x:f>IF(A332="","",IF(OR(D332="",E332=""),"",MAX(0,E332-D332)))</x:f>
        <x:v>0</x:v>
      </x:c>
      <x:c r="P332" s="113" t="n">
        <x:f>IF(B332="","",WEEKDAY(B332,2))</x:f>
        <x:v>7</x:v>
      </x:c>
      <x:c r="Q332" s="113" t="n">
        <x:f>IF(B332="","",MONTH(B332))</x:f>
        <x:v>7</x:v>
      </x:c>
      <x:c r="R332" s="113" t="n">
        <x:f>IF(B332="","",YEAR(B332))</x:f>
        <x:v>2026</x:v>
      </x:c>
    </x:row>
    <x:row r="333" ht="20" customHeight="1">
      <x:c r="A333" s="247" t="str">
        <x:v>K1-26-0105</x:v>
      </x:c>
      <x:c r="B333" s="248" t="n">
        <x:v>46098</x:v>
      </x:c>
      <x:c r="C333" s="247" t="n">
        <x:v>10</x:v>
      </x:c>
      <x:c r="D333" s="248" t="n">
        <x:v>46099</x:v>
      </x:c>
      <x:c r="E333" s="248" t="n">
        <x:v>46099</x:v>
      </x:c>
      <x:c r="F333" s="247" t="str">
        <x:v>A</x:v>
      </x:c>
      <x:c r="G333" s="247" t="str">
        <x:v>P-04</x:v>
      </x:c>
      <x:c r="H333" s="247" t="n">
        <x:v>4</x:v>
      </x:c>
      <x:c r="I333" s="247" t="n">
        <x:v>4</x:v>
      </x:c>
      <x:c r="J333" s="249" t="n">
        <x:v>137.82</x:v>
      </x:c>
      <x:c r="K333" s="247" t="str"/>
      <x:c r="L333" s="247" t="str"/>
      <x:c r="M333" s="113" t="n">
        <x:f>IF(A333="","",IF(OR(D333="",E333=""),"",IF(E333&lt;=D333,1,0)))</x:f>
        <x:v>1</x:v>
      </x:c>
      <x:c r="N333" s="120" t="n">
        <x:f>IF(A333="","",IF(OR(H333="",I333=""),"",IFERROR(I333/H333,0)))</x:f>
        <x:v>1</x:v>
      </x:c>
      <x:c r="O333" s="113" t="n">
        <x:f>IF(A333="","",IF(OR(D333="",E333=""),"",MAX(0,E333-D333)))</x:f>
        <x:v>0</x:v>
      </x:c>
      <x:c r="P333" s="113" t="n">
        <x:f>IF(B333="","",WEEKDAY(B333,2))</x:f>
        <x:v>2</x:v>
      </x:c>
      <x:c r="Q333" s="113" t="n">
        <x:f>IF(B333="","",MONTH(B333))</x:f>
        <x:v>3</x:v>
      </x:c>
      <x:c r="R333" s="113" t="n">
        <x:f>IF(B333="","",YEAR(B333))</x:f>
        <x:v>2026</x:v>
      </x:c>
    </x:row>
    <x:row r="334" ht="20" customHeight="1">
      <x:c r="A334" s="247" t="str">
        <x:v>K1-26-0181</x:v>
      </x:c>
      <x:c r="B334" s="248" t="n">
        <x:v>46152</x:v>
      </x:c>
      <x:c r="C334" s="247" t="n">
        <x:v>10</x:v>
      </x:c>
      <x:c r="D334" s="248" t="n">
        <x:v>46153</x:v>
      </x:c>
      <x:c r="E334" s="248" t="n">
        <x:v>46152</x:v>
      </x:c>
      <x:c r="F334" s="247" t="str">
        <x:v>C</x:v>
      </x:c>
      <x:c r="G334" s="247" t="str">
        <x:v>P-03</x:v>
      </x:c>
      <x:c r="H334" s="247" t="n">
        <x:v>24</x:v>
      </x:c>
      <x:c r="I334" s="247" t="n">
        <x:v>24</x:v>
      </x:c>
      <x:c r="J334" s="249" t="n">
        <x:v>748.59</x:v>
      </x:c>
      <x:c r="K334" s="247" t="str"/>
      <x:c r="L334" s="247" t="str"/>
      <x:c r="M334" s="113" t="n">
        <x:f>IF(A334="","",IF(OR(D334="",E334=""),"",IF(E334&lt;=D334,1,0)))</x:f>
        <x:v>1</x:v>
      </x:c>
      <x:c r="N334" s="120" t="n">
        <x:f>IF(A334="","",IF(OR(H334="",I334=""),"",IFERROR(I334/H334,0)))</x:f>
        <x:v>1</x:v>
      </x:c>
      <x:c r="O334" s="113" t="n">
        <x:f>IF(A334="","",IF(OR(D334="",E334=""),"",MAX(0,E334-D334)))</x:f>
        <x:v>0</x:v>
      </x:c>
      <x:c r="P334" s="113" t="n">
        <x:f>IF(B334="","",WEEKDAY(B334,2))</x:f>
        <x:v>7</x:v>
      </x:c>
      <x:c r="Q334" s="113" t="n">
        <x:f>IF(B334="","",MONTH(B334))</x:f>
        <x:v>5</x:v>
      </x:c>
      <x:c r="R334" s="113" t="n">
        <x:f>IF(B334="","",YEAR(B334))</x:f>
        <x:v>2026</x:v>
      </x:c>
    </x:row>
    <x:row r="335" ht="20" customHeight="1">
      <x:c r="A335" s="247" t="str">
        <x:v>K1-26-0086</x:v>
      </x:c>
      <x:c r="B335" s="248" t="n">
        <x:v>46100</x:v>
      </x:c>
      <x:c r="C335" s="247" t="n">
        <x:v>14</x:v>
      </x:c>
      <x:c r="D335" s="248" t="n">
        <x:v>46102</x:v>
      </x:c>
      <x:c r="E335" s="248" t="n">
        <x:v>46102</x:v>
      </x:c>
      <x:c r="F335" s="247" t="str">
        <x:v>A</x:v>
      </x:c>
      <x:c r="G335" s="247" t="str">
        <x:v>P-02</x:v>
      </x:c>
      <x:c r="H335" s="247" t="n">
        <x:v>16</x:v>
      </x:c>
      <x:c r="I335" s="247" t="n">
        <x:v>16</x:v>
      </x:c>
      <x:c r="J335" s="249" t="n">
        <x:v>711.78</x:v>
      </x:c>
      <x:c r="K335" s="247" t="str"/>
      <x:c r="L335" s="247" t="str"/>
      <x:c r="M335" s="113" t="n">
        <x:f>IF(A335="","",IF(OR(D335="",E335=""),"",IF(E335&lt;=D335,1,0)))</x:f>
        <x:v>1</x:v>
      </x:c>
      <x:c r="N335" s="120" t="n">
        <x:f>IF(A335="","",IF(OR(H335="",I335=""),"",IFERROR(I335/H335,0)))</x:f>
        <x:v>1</x:v>
      </x:c>
      <x:c r="O335" s="113" t="n">
        <x:f>IF(A335="","",IF(OR(D335="",E335=""),"",MAX(0,E335-D335)))</x:f>
        <x:v>0</x:v>
      </x:c>
      <x:c r="P335" s="113" t="n">
        <x:f>IF(B335="","",WEEKDAY(B335,2))</x:f>
        <x:v>4</x:v>
      </x:c>
      <x:c r="Q335" s="113" t="n">
        <x:f>IF(B335="","",MONTH(B335))</x:f>
        <x:v>3</x:v>
      </x:c>
      <x:c r="R335" s="113" t="n">
        <x:f>IF(B335="","",YEAR(B335))</x:f>
        <x:v>2026</x:v>
      </x:c>
    </x:row>
    <x:row r="336" ht="20" customHeight="1">
      <x:c r="A336" s="247" t="str">
        <x:v>K1-26-0116</x:v>
      </x:c>
      <x:c r="B336" s="248" t="n">
        <x:v>46130</x:v>
      </x:c>
      <x:c r="C336" s="247" t="n">
        <x:v>14</x:v>
      </x:c>
      <x:c r="D336" s="248" t="n">
        <x:v>46130</x:v>
      </x:c>
      <x:c r="E336" s="248" t="n">
        <x:v>46130</x:v>
      </x:c>
      <x:c r="F336" s="247" t="str">
        <x:v>C</x:v>
      </x:c>
      <x:c r="G336" s="247" t="str">
        <x:v>P-04</x:v>
      </x:c>
      <x:c r="H336" s="247" t="n">
        <x:v>20</x:v>
      </x:c>
      <x:c r="I336" s="247" t="n">
        <x:v>20</x:v>
      </x:c>
      <x:c r="J336" s="249" t="n">
        <x:v>392.13</x:v>
      </x:c>
      <x:c r="K336" s="247" t="str"/>
      <x:c r="L336" s="247" t="str"/>
      <x:c r="M336" s="113" t="n">
        <x:f>IF(A336="","",IF(OR(D336="",E336=""),"",IF(E336&lt;=D336,1,0)))</x:f>
        <x:v>1</x:v>
      </x:c>
      <x:c r="N336" s="120" t="n">
        <x:f>IF(A336="","",IF(OR(H336="",I336=""),"",IFERROR(I336/H336,0)))</x:f>
        <x:v>1</x:v>
      </x:c>
      <x:c r="O336" s="113" t="n">
        <x:f>IF(A336="","",IF(OR(D336="",E336=""),"",MAX(0,E336-D336)))</x:f>
        <x:v>0</x:v>
      </x:c>
      <x:c r="P336" s="113" t="n">
        <x:f>IF(B336="","",WEEKDAY(B336,2))</x:f>
        <x:v>6</x:v>
      </x:c>
      <x:c r="Q336" s="113" t="n">
        <x:f>IF(B336="","",MONTH(B336))</x:f>
        <x:v>4</x:v>
      </x:c>
      <x:c r="R336" s="113" t="n">
        <x:f>IF(B336="","",YEAR(B336))</x:f>
        <x:v>2026</x:v>
      </x:c>
    </x:row>
    <x:row r="337" ht="20" customHeight="1">
      <x:c r="A337" s="247" t="str">
        <x:v>K1-26-0050</x:v>
      </x:c>
      <x:c r="B337" s="248" t="n">
        <x:v>46080</x:v>
      </x:c>
      <x:c r="C337" s="247" t="n">
        <x:v>14</x:v>
      </x:c>
      <x:c r="D337" s="248" t="n">
        <x:v>46081</x:v>
      </x:c>
      <x:c r="E337" s="248" t="n">
        <x:v>46080</x:v>
      </x:c>
      <x:c r="F337" s="247" t="str">
        <x:v>B</x:v>
      </x:c>
      <x:c r="G337" s="247" t="str">
        <x:v>P-06</x:v>
      </x:c>
      <x:c r="H337" s="247" t="n">
        <x:v>16</x:v>
      </x:c>
      <x:c r="I337" s="247" t="n">
        <x:v>16</x:v>
      </x:c>
      <x:c r="J337" s="249" t="n">
        <x:v>419.87</x:v>
      </x:c>
      <x:c r="K337" s="247" t="str"/>
      <x:c r="L337" s="247" t="str"/>
      <x:c r="M337" s="113" t="n">
        <x:f>IF(A337="","",IF(OR(D337="",E337=""),"",IF(E337&lt;=D337,1,0)))</x:f>
        <x:v>1</x:v>
      </x:c>
      <x:c r="N337" s="120" t="n">
        <x:f>IF(A337="","",IF(OR(H337="",I337=""),"",IFERROR(I337/H337,0)))</x:f>
        <x:v>1</x:v>
      </x:c>
      <x:c r="O337" s="113" t="n">
        <x:f>IF(A337="","",IF(OR(D337="",E337=""),"",MAX(0,E337-D337)))</x:f>
        <x:v>0</x:v>
      </x:c>
      <x:c r="P337" s="113" t="n">
        <x:f>IF(B337="","",WEEKDAY(B337,2))</x:f>
        <x:v>5</x:v>
      </x:c>
      <x:c r="Q337" s="113" t="n">
        <x:f>IF(B337="","",MONTH(B337))</x:f>
        <x:v>2</x:v>
      </x:c>
      <x:c r="R337" s="113" t="n">
        <x:f>IF(B337="","",YEAR(B337))</x:f>
        <x:v>2026</x:v>
      </x:c>
    </x:row>
    <x:row r="338" ht="20" customHeight="1">
      <x:c r="A338" s="247" t="str">
        <x:v>K1-26-0022</x:v>
      </x:c>
      <x:c r="B338" s="248" t="n">
        <x:v>46050</x:v>
      </x:c>
      <x:c r="C338" s="247" t="n">
        <x:v>10</x:v>
      </x:c>
      <x:c r="D338" s="248" t="n">
        <x:v>46052</x:v>
      </x:c>
      <x:c r="E338" s="248" t="n">
        <x:v>46051</x:v>
      </x:c>
      <x:c r="F338" s="247" t="str">
        <x:v>B</x:v>
      </x:c>
      <x:c r="G338" s="247" t="str">
        <x:v>P-04</x:v>
      </x:c>
      <x:c r="H338" s="247" t="n">
        <x:v>8</x:v>
      </x:c>
      <x:c r="I338" s="247" t="n">
        <x:v>8</x:v>
      </x:c>
      <x:c r="J338" s="249" t="n">
        <x:v>221.83</x:v>
      </x:c>
      <x:c r="K338" s="247" t="str"/>
      <x:c r="L338" s="247" t="str"/>
      <x:c r="M338" s="113" t="n">
        <x:f>IF(A338="","",IF(OR(D338="",E338=""),"",IF(E338&lt;=D338,1,0)))</x:f>
        <x:v>1</x:v>
      </x:c>
      <x:c r="N338" s="120" t="n">
        <x:f>IF(A338="","",IF(OR(H338="",I338=""),"",IFERROR(I338/H338,0)))</x:f>
        <x:v>1</x:v>
      </x:c>
      <x:c r="O338" s="113" t="n">
        <x:f>IF(A338="","",IF(OR(D338="",E338=""),"",MAX(0,E338-D338)))</x:f>
        <x:v>0</x:v>
      </x:c>
      <x:c r="P338" s="113" t="n">
        <x:f>IF(B338="","",WEEKDAY(B338,2))</x:f>
        <x:v>3</x:v>
      </x:c>
      <x:c r="Q338" s="113" t="n">
        <x:f>IF(B338="","",MONTH(B338))</x:f>
        <x:v>1</x:v>
      </x:c>
      <x:c r="R338" s="113" t="n">
        <x:f>IF(B338="","",YEAR(B338))</x:f>
        <x:v>2026</x:v>
      </x:c>
    </x:row>
    <x:row r="339" ht="20" customHeight="1">
      <x:c r="A339" s="247" t="str">
        <x:v>K1-26-0371</x:v>
      </x:c>
      <x:c r="B339" s="248" t="n">
        <x:v>46267</x:v>
      </x:c>
      <x:c r="C339" s="247" t="n">
        <x:v>8</x:v>
      </x:c>
      <x:c r="D339" s="248" t="n">
        <x:v>46268</x:v>
      </x:c>
      <x:c r="E339" s="248" t="n">
        <x:v>46268</x:v>
      </x:c>
      <x:c r="F339" s="247" t="str">
        <x:v>D</x:v>
      </x:c>
      <x:c r="G339" s="247" t="str">
        <x:v>P-01</x:v>
      </x:c>
      <x:c r="H339" s="247" t="n">
        <x:v>19</x:v>
      </x:c>
      <x:c r="I339" s="247" t="n">
        <x:v>19</x:v>
      </x:c>
      <x:c r="J339" s="249" t="n">
        <x:v>531.7</x:v>
      </x:c>
      <x:c r="K339" s="247" t="str"/>
      <x:c r="L339" s="247" t="str"/>
      <x:c r="M339" s="113" t="n">
        <x:f>IF(A339="","",IF(OR(D339="",E339=""),"",IF(E339&lt;=D339,1,0)))</x:f>
        <x:v>1</x:v>
      </x:c>
      <x:c r="N339" s="120" t="n">
        <x:f>IF(A339="","",IF(OR(H339="",I339=""),"",IFERROR(I339/H339,0)))</x:f>
        <x:v>1</x:v>
      </x:c>
      <x:c r="O339" s="113" t="n">
        <x:f>IF(A339="","",IF(OR(D339="",E339=""),"",MAX(0,E339-D339)))</x:f>
        <x:v>0</x:v>
      </x:c>
      <x:c r="P339" s="113" t="n">
        <x:f>IF(B339="","",WEEKDAY(B339,2))</x:f>
        <x:v>3</x:v>
      </x:c>
      <x:c r="Q339" s="113" t="n">
        <x:f>IF(B339="","",MONTH(B339))</x:f>
        <x:v>9</x:v>
      </x:c>
      <x:c r="R339" s="113" t="n">
        <x:f>IF(B339="","",YEAR(B339))</x:f>
        <x:v>2026</x:v>
      </x:c>
    </x:row>
    <x:row r="340" ht="20" customHeight="1">
      <x:c r="A340" s="247" t="str">
        <x:v>K1-26-0304</x:v>
      </x:c>
      <x:c r="B340" s="248" t="n">
        <x:v>46254</x:v>
      </x:c>
      <x:c r="C340" s="247" t="n">
        <x:v>18</x:v>
      </x:c>
      <x:c r="D340" s="248" t="n">
        <x:v>46257</x:v>
      </x:c>
      <x:c r="E340" s="248" t="n">
        <x:v>46257</x:v>
      </x:c>
      <x:c r="F340" s="247" t="str">
        <x:v>A</x:v>
      </x:c>
      <x:c r="G340" s="247" t="str">
        <x:v>P-05</x:v>
      </x:c>
      <x:c r="H340" s="247" t="n">
        <x:v>22</x:v>
      </x:c>
      <x:c r="I340" s="247" t="n">
        <x:v>22</x:v>
      </x:c>
      <x:c r="J340" s="249" t="n">
        <x:v>469.71</x:v>
      </x:c>
      <x:c r="K340" s="247" t="str"/>
      <x:c r="L340" s="247" t="str"/>
      <x:c r="M340" s="113" t="n">
        <x:f>IF(A340="","",IF(OR(D340="",E340=""),"",IF(E340&lt;=D340,1,0)))</x:f>
        <x:v>1</x:v>
      </x:c>
      <x:c r="N340" s="120" t="n">
        <x:f>IF(A340="","",IF(OR(H340="",I340=""),"",IFERROR(I340/H340,0)))</x:f>
        <x:v>1</x:v>
      </x:c>
      <x:c r="O340" s="113" t="n">
        <x:f>IF(A340="","",IF(OR(D340="",E340=""),"",MAX(0,E340-D340)))</x:f>
        <x:v>0</x:v>
      </x:c>
      <x:c r="P340" s="113" t="n">
        <x:f>IF(B340="","",WEEKDAY(B340,2))</x:f>
        <x:v>4</x:v>
      </x:c>
      <x:c r="Q340" s="113" t="n">
        <x:f>IF(B340="","",MONTH(B340))</x:f>
        <x:v>8</x:v>
      </x:c>
      <x:c r="R340" s="113" t="n">
        <x:f>IF(B340="","",YEAR(B340))</x:f>
        <x:v>2026</x:v>
      </x:c>
    </x:row>
    <x:row r="341" ht="20" customHeight="1">
      <x:c r="A341" s="247" t="str">
        <x:v>K1-26-0276</x:v>
      </x:c>
      <x:c r="B341" s="248" t="n">
        <x:v>46216</x:v>
      </x:c>
      <x:c r="C341" s="247" t="n">
        <x:v>12</x:v>
      </x:c>
      <x:c r="D341" s="248" t="n">
        <x:v>46217</x:v>
      </x:c>
      <x:c r="E341" s="248" t="n">
        <x:v>46217</x:v>
      </x:c>
      <x:c r="F341" s="247" t="str">
        <x:v>C</x:v>
      </x:c>
      <x:c r="G341" s="247" t="str">
        <x:v>P-02</x:v>
      </x:c>
      <x:c r="H341" s="247" t="n">
        <x:v>4</x:v>
      </x:c>
      <x:c r="I341" s="247" t="n">
        <x:v>4</x:v>
      </x:c>
      <x:c r="J341" s="249" t="n">
        <x:v>165.7</x:v>
      </x:c>
      <x:c r="K341" s="247" t="str"/>
      <x:c r="L341" s="247" t="str"/>
      <x:c r="M341" s="113" t="n">
        <x:f>IF(A341="","",IF(OR(D341="",E341=""),"",IF(E341&lt;=D341,1,0)))</x:f>
        <x:v>1</x:v>
      </x:c>
      <x:c r="N341" s="120" t="n">
        <x:f>IF(A341="","",IF(OR(H341="",I341=""),"",IFERROR(I341/H341,0)))</x:f>
        <x:v>1</x:v>
      </x:c>
      <x:c r="O341" s="113" t="n">
        <x:f>IF(A341="","",IF(OR(D341="",E341=""),"",MAX(0,E341-D341)))</x:f>
        <x:v>0</x:v>
      </x:c>
      <x:c r="P341" s="113" t="n">
        <x:f>IF(B341="","",WEEKDAY(B341,2))</x:f>
        <x:v>1</x:v>
      </x:c>
      <x:c r="Q341" s="113" t="n">
        <x:f>IF(B341="","",MONTH(B341))</x:f>
        <x:v>7</x:v>
      </x:c>
      <x:c r="R341" s="113" t="n">
        <x:f>IF(B341="","",YEAR(B341))</x:f>
        <x:v>2026</x:v>
      </x:c>
    </x:row>
    <x:row r="342" ht="20" customHeight="1">
      <x:c r="A342" s="247" t="str">
        <x:v>K1-26-0100</x:v>
      </x:c>
      <x:c r="B342" s="248" t="n">
        <x:v>46095</x:v>
      </x:c>
      <x:c r="C342" s="247" t="n">
        <x:v>10</x:v>
      </x:c>
      <x:c r="D342" s="248" t="n">
        <x:v>46097</x:v>
      </x:c>
      <x:c r="E342" s="248" t="n">
        <x:v>46097</x:v>
      </x:c>
      <x:c r="F342" s="247" t="str">
        <x:v>A</x:v>
      </x:c>
      <x:c r="G342" s="247" t="str">
        <x:v>P-04</x:v>
      </x:c>
      <x:c r="H342" s="247" t="n">
        <x:v>18</x:v>
      </x:c>
      <x:c r="I342" s="247" t="n">
        <x:v>18</x:v>
      </x:c>
      <x:c r="J342" s="249" t="n">
        <x:v>410</x:v>
      </x:c>
      <x:c r="K342" s="247" t="str"/>
      <x:c r="L342" s="247" t="str"/>
      <x:c r="M342" s="113" t="n">
        <x:f>IF(A342="","",IF(OR(D342="",E342=""),"",IF(E342&lt;=D342,1,0)))</x:f>
        <x:v>1</x:v>
      </x:c>
      <x:c r="N342" s="120" t="n">
        <x:f>IF(A342="","",IF(OR(H342="",I342=""),"",IFERROR(I342/H342,0)))</x:f>
        <x:v>1</x:v>
      </x:c>
      <x:c r="O342" s="113" t="n">
        <x:f>IF(A342="","",IF(OR(D342="",E342=""),"",MAX(0,E342-D342)))</x:f>
        <x:v>0</x:v>
      </x:c>
      <x:c r="P342" s="113" t="n">
        <x:f>IF(B342="","",WEEKDAY(B342,2))</x:f>
        <x:v>6</x:v>
      </x:c>
      <x:c r="Q342" s="113" t="n">
        <x:f>IF(B342="","",MONTH(B342))</x:f>
        <x:v>3</x:v>
      </x:c>
      <x:c r="R342" s="113" t="n">
        <x:f>IF(B342="","",YEAR(B342))</x:f>
        <x:v>2026</x:v>
      </x:c>
    </x:row>
    <x:row r="343" ht="20" customHeight="1">
      <x:c r="A343" s="247" t="str">
        <x:v>K1-26-0314</x:v>
      </x:c>
      <x:c r="B343" s="248" t="n">
        <x:v>46247</x:v>
      </x:c>
      <x:c r="C343" s="247" t="n">
        <x:v>16</x:v>
      </x:c>
      <x:c r="D343" s="248" t="n">
        <x:v>46249</x:v>
      </x:c>
      <x:c r="E343" s="248" t="n">
        <x:v>46249</x:v>
      </x:c>
      <x:c r="F343" s="247" t="str">
        <x:v>C</x:v>
      </x:c>
      <x:c r="G343" s="247" t="str">
        <x:v>P-04</x:v>
      </x:c>
      <x:c r="H343" s="247" t="n">
        <x:v>4</x:v>
      </x:c>
      <x:c r="I343" s="247" t="n">
        <x:v>4</x:v>
      </x:c>
      <x:c r="J343" s="249" t="n">
        <x:v>159.28</x:v>
      </x:c>
      <x:c r="K343" s="247" t="str"/>
      <x:c r="L343" s="247" t="str"/>
      <x:c r="M343" s="113" t="n">
        <x:f>IF(A343="","",IF(OR(D343="",E343=""),"",IF(E343&lt;=D343,1,0)))</x:f>
        <x:v>1</x:v>
      </x:c>
      <x:c r="N343" s="120" t="n">
        <x:f>IF(A343="","",IF(OR(H343="",I343=""),"",IFERROR(I343/H343,0)))</x:f>
        <x:v>1</x:v>
      </x:c>
      <x:c r="O343" s="113" t="n">
        <x:f>IF(A343="","",IF(OR(D343="",E343=""),"",MAX(0,E343-D343)))</x:f>
        <x:v>0</x:v>
      </x:c>
      <x:c r="P343" s="113" t="n">
        <x:f>IF(B343="","",WEEKDAY(B343,2))</x:f>
        <x:v>4</x:v>
      </x:c>
      <x:c r="Q343" s="113" t="n">
        <x:f>IF(B343="","",MONTH(B343))</x:f>
        <x:v>8</x:v>
      </x:c>
      <x:c r="R343" s="113" t="n">
        <x:f>IF(B343="","",YEAR(B343))</x:f>
        <x:v>2026</x:v>
      </x:c>
    </x:row>
    <x:row r="344" ht="20" customHeight="1">
      <x:c r="A344" s="247" t="str">
        <x:v>K1-26-0154</x:v>
      </x:c>
      <x:c r="B344" s="248" t="n">
        <x:v>46154</x:v>
      </x:c>
      <x:c r="C344" s="247" t="n">
        <x:v>16</x:v>
      </x:c>
      <x:c r="D344" s="248" t="n">
        <x:v>46156</x:v>
      </x:c>
      <x:c r="E344" s="248" t="n">
        <x:v>46156</x:v>
      </x:c>
      <x:c r="F344" s="247" t="str">
        <x:v>B</x:v>
      </x:c>
      <x:c r="G344" s="247" t="str">
        <x:v>P-01</x:v>
      </x:c>
      <x:c r="H344" s="247" t="n">
        <x:v>13</x:v>
      </x:c>
      <x:c r="I344" s="247" t="n">
        <x:v>13</x:v>
      </x:c>
      <x:c r="J344" s="249" t="n">
        <x:v>440.8</x:v>
      </x:c>
      <x:c r="K344" s="247" t="str"/>
      <x:c r="L344" s="247" t="str"/>
      <x:c r="M344" s="113" t="n">
        <x:f>IF(A344="","",IF(OR(D344="",E344=""),"",IF(E344&lt;=D344,1,0)))</x:f>
        <x:v>1</x:v>
      </x:c>
      <x:c r="N344" s="120" t="n">
        <x:f>IF(A344="","",IF(OR(H344="",I344=""),"",IFERROR(I344/H344,0)))</x:f>
        <x:v>1</x:v>
      </x:c>
      <x:c r="O344" s="113" t="n">
        <x:f>IF(A344="","",IF(OR(D344="",E344=""),"",MAX(0,E344-D344)))</x:f>
        <x:v>0</x:v>
      </x:c>
      <x:c r="P344" s="113" t="n">
        <x:f>IF(B344="","",WEEKDAY(B344,2))</x:f>
        <x:v>2</x:v>
      </x:c>
      <x:c r="Q344" s="113" t="n">
        <x:f>IF(B344="","",MONTH(B344))</x:f>
        <x:v>5</x:v>
      </x:c>
      <x:c r="R344" s="113" t="n">
        <x:f>IF(B344="","",YEAR(B344))</x:f>
        <x:v>2026</x:v>
      </x:c>
    </x:row>
    <x:row r="345" ht="20" customHeight="1">
      <x:c r="A345" s="247" t="str">
        <x:v>K1-26-0220</x:v>
      </x:c>
      <x:c r="B345" s="248" t="n">
        <x:v>46188</x:v>
      </x:c>
      <x:c r="C345" s="247" t="n">
        <x:v>10</x:v>
      </x:c>
      <x:c r="D345" s="248" t="n">
        <x:v>46189</x:v>
      </x:c>
      <x:c r="E345" s="248" t="n">
        <x:v>46189</x:v>
      </x:c>
      <x:c r="F345" s="247" t="str">
        <x:v>C</x:v>
      </x:c>
      <x:c r="G345" s="247" t="str">
        <x:v>P-02</x:v>
      </x:c>
      <x:c r="H345" s="247" t="n">
        <x:v>10</x:v>
      </x:c>
      <x:c r="I345" s="247" t="n">
        <x:v>10</x:v>
      </x:c>
      <x:c r="J345" s="249" t="n">
        <x:v>339.64</x:v>
      </x:c>
      <x:c r="K345" s="247" t="str"/>
      <x:c r="L345" s="247" t="str"/>
      <x:c r="M345" s="113" t="n">
        <x:f>IF(A345="","",IF(OR(D345="",E345=""),"",IF(E345&lt;=D345,1,0)))</x:f>
        <x:v>1</x:v>
      </x:c>
      <x:c r="N345" s="120" t="n">
        <x:f>IF(A345="","",IF(OR(H345="",I345=""),"",IFERROR(I345/H345,0)))</x:f>
        <x:v>1</x:v>
      </x:c>
      <x:c r="O345" s="113" t="n">
        <x:f>IF(A345="","",IF(OR(D345="",E345=""),"",MAX(0,E345-D345)))</x:f>
        <x:v>0</x:v>
      </x:c>
      <x:c r="P345" s="113" t="n">
        <x:f>IF(B345="","",WEEKDAY(B345,2))</x:f>
        <x:v>1</x:v>
      </x:c>
      <x:c r="Q345" s="113" t="n">
        <x:f>IF(B345="","",MONTH(B345))</x:f>
        <x:v>6</x:v>
      </x:c>
      <x:c r="R345" s="113" t="n">
        <x:f>IF(B345="","",YEAR(B345))</x:f>
        <x:v>2026</x:v>
      </x:c>
    </x:row>
    <x:row r="346" ht="20" customHeight="1">
      <x:c r="A346" s="247" t="str">
        <x:v>K1-26-0147</x:v>
      </x:c>
      <x:c r="B346" s="248" t="n">
        <x:v>46119</x:v>
      </x:c>
      <x:c r="C346" s="247" t="n">
        <x:v>18</x:v>
      </x:c>
      <x:c r="D346" s="248" t="n">
        <x:v>46122</x:v>
      </x:c>
      <x:c r="E346" s="248" t="n">
        <x:v>46122</x:v>
      </x:c>
      <x:c r="F346" s="247" t="str">
        <x:v>C</x:v>
      </x:c>
      <x:c r="G346" s="247" t="str">
        <x:v>P-01</x:v>
      </x:c>
      <x:c r="H346" s="247" t="n">
        <x:v>16</x:v>
      </x:c>
      <x:c r="I346" s="247" t="n">
        <x:v>15</x:v>
      </x:c>
      <x:c r="J346" s="249" t="n">
        <x:v>445.99</x:v>
      </x:c>
      <x:c r="K346" s="247" t="str"/>
      <x:c r="L346" s="247" t="str"/>
      <x:c r="M346" s="113" t="n">
        <x:f>IF(A346="","",IF(OR(D346="",E346=""),"",IF(E346&lt;=D346,1,0)))</x:f>
        <x:v>1</x:v>
      </x:c>
      <x:c r="N346" s="120" t="n">
        <x:f>IF(A346="","",IF(OR(H346="",I346=""),"",IFERROR(I346/H346,0)))</x:f>
        <x:v>0.9375</x:v>
      </x:c>
      <x:c r="O346" s="113" t="n">
        <x:f>IF(A346="","",IF(OR(D346="",E346=""),"",MAX(0,E346-D346)))</x:f>
        <x:v>0</x:v>
      </x:c>
      <x:c r="P346" s="113" t="n">
        <x:f>IF(B346="","",WEEKDAY(B346,2))</x:f>
        <x:v>2</x:v>
      </x:c>
      <x:c r="Q346" s="113" t="n">
        <x:f>IF(B346="","",MONTH(B346))</x:f>
        <x:v>4</x:v>
      </x:c>
      <x:c r="R346" s="113" t="n">
        <x:f>IF(B346="","",YEAR(B346))</x:f>
        <x:v>2026</x:v>
      </x:c>
    </x:row>
    <x:row r="347" ht="20" customHeight="1">
      <x:c r="A347" s="247" t="str">
        <x:v>K1-26-0256</x:v>
      </x:c>
      <x:c r="B347" s="248" t="n">
        <x:v>46226</x:v>
      </x:c>
      <x:c r="C347" s="247" t="n">
        <x:v>14</x:v>
      </x:c>
      <x:c r="D347" s="248" t="n">
        <x:v>46228</x:v>
      </x:c>
      <x:c r="E347" s="248" t="n">
        <x:v>46228</x:v>
      </x:c>
      <x:c r="F347" s="247" t="str">
        <x:v>D</x:v>
      </x:c>
      <x:c r="G347" s="247" t="str">
        <x:v>P-04</x:v>
      </x:c>
      <x:c r="H347" s="247" t="n">
        <x:v>17</x:v>
      </x:c>
      <x:c r="I347" s="247" t="n">
        <x:v>16</x:v>
      </x:c>
      <x:c r="J347" s="249" t="n">
        <x:v>826.63</x:v>
      </x:c>
      <x:c r="K347" s="247" t="str"/>
      <x:c r="L347" s="247" t="str"/>
      <x:c r="M347" s="113" t="n">
        <x:f>IF(A347="","",IF(OR(D347="",E347=""),"",IF(E347&lt;=D347,1,0)))</x:f>
        <x:v>1</x:v>
      </x:c>
      <x:c r="N347" s="120" t="n">
        <x:f>IF(A347="","",IF(OR(H347="",I347=""),"",IFERROR(I347/H347,0)))</x:f>
        <x:v>0.9411764705882353</x:v>
      </x:c>
      <x:c r="O347" s="113" t="n">
        <x:f>IF(A347="","",IF(OR(D347="",E347=""),"",MAX(0,E347-D347)))</x:f>
        <x:v>0</x:v>
      </x:c>
      <x:c r="P347" s="113" t="n">
        <x:f>IF(B347="","",WEEKDAY(B347,2))</x:f>
        <x:v>4</x:v>
      </x:c>
      <x:c r="Q347" s="113" t="n">
        <x:f>IF(B347="","",MONTH(B347))</x:f>
        <x:v>7</x:v>
      </x:c>
      <x:c r="R347" s="113" t="n">
        <x:f>IF(B347="","",YEAR(B347))</x:f>
        <x:v>2026</x:v>
      </x:c>
    </x:row>
    <x:row r="348" ht="20" customHeight="1">
      <x:c r="A348" s="247" t="str">
        <x:v>K1-26-0168</x:v>
      </x:c>
      <x:c r="B348" s="248" t="n">
        <x:v>46154</x:v>
      </x:c>
      <x:c r="C348" s="247" t="n">
        <x:v>10</x:v>
      </x:c>
      <x:c r="D348" s="248" t="n">
        <x:v>46156</x:v>
      </x:c>
      <x:c r="E348" s="248" t="n">
        <x:v>46158</x:v>
      </x:c>
      <x:c r="F348" s="247" t="str">
        <x:v>A</x:v>
      </x:c>
      <x:c r="G348" s="247" t="str">
        <x:v>P-02</x:v>
      </x:c>
      <x:c r="H348" s="247" t="n">
        <x:v>14</x:v>
      </x:c>
      <x:c r="I348" s="247" t="n">
        <x:v>14</x:v>
      </x:c>
      <x:c r="J348" s="249" t="n">
        <x:v>283.86</x:v>
      </x:c>
      <x:c r="K348" s="247" t="str">
        <x:f>Lang!$B$59</x:f>
        <x:v>Low stock</x:v>
      </x:c>
      <x:c r="L348" s="247" t="str"/>
      <x:c r="M348" s="113" t="n">
        <x:f>IF(A348="","",IF(OR(D348="",E348=""),"",IF(E348&lt;=D348,1,0)))</x:f>
        <x:v>0</x:v>
      </x:c>
      <x:c r="N348" s="120" t="n">
        <x:f>IF(A348="","",IF(OR(H348="",I348=""),"",IFERROR(I348/H348,0)))</x:f>
        <x:v>1</x:v>
      </x:c>
      <x:c r="O348" s="113" t="n">
        <x:f>IF(A348="","",IF(OR(D348="",E348=""),"",MAX(0,E348-D348)))</x:f>
        <x:v>2</x:v>
      </x:c>
      <x:c r="P348" s="113" t="n">
        <x:f>IF(B348="","",WEEKDAY(B348,2))</x:f>
        <x:v>2</x:v>
      </x:c>
      <x:c r="Q348" s="113" t="n">
        <x:f>IF(B348="","",MONTH(B348))</x:f>
        <x:v>5</x:v>
      </x:c>
      <x:c r="R348" s="113" t="n">
        <x:f>IF(B348="","",YEAR(B348))</x:f>
        <x:v>2026</x:v>
      </x:c>
    </x:row>
    <x:row r="349" ht="20" customHeight="1">
      <x:c r="A349" s="247" t="str">
        <x:v>K1-26-0189</x:v>
      </x:c>
      <x:c r="B349" s="248" t="n">
        <x:v>46144</x:v>
      </x:c>
      <x:c r="C349" s="247" t="n">
        <x:v>18</x:v>
      </x:c>
      <x:c r="D349" s="248" t="n">
        <x:v>46145</x:v>
      </x:c>
      <x:c r="E349" s="248" t="n">
        <x:v>46146</x:v>
      </x:c>
      <x:c r="F349" s="247" t="str">
        <x:v>A</x:v>
      </x:c>
      <x:c r="G349" s="247" t="str">
        <x:v>P-06</x:v>
      </x:c>
      <x:c r="H349" s="247" t="n">
        <x:v>8</x:v>
      </x:c>
      <x:c r="I349" s="247" t="n">
        <x:v>8</x:v>
      </x:c>
      <x:c r="J349" s="249" t="n">
        <x:v>351.47</x:v>
      </x:c>
      <x:c r="K349" s="247" t="str">
        <x:f>Lang!$B$63</x:f>
        <x:v>Other</x:v>
      </x:c>
      <x:c r="L349" s="247" t="str"/>
      <x:c r="M349" s="113" t="n">
        <x:f>IF(A349="","",IF(OR(D349="",E349=""),"",IF(E349&lt;=D349,1,0)))</x:f>
        <x:v>0</x:v>
      </x:c>
      <x:c r="N349" s="120" t="n">
        <x:f>IF(A349="","",IF(OR(H349="",I349=""),"",IFERROR(I349/H349,0)))</x:f>
        <x:v>1</x:v>
      </x:c>
      <x:c r="O349" s="113" t="n">
        <x:f>IF(A349="","",IF(OR(D349="",E349=""),"",MAX(0,E349-D349)))</x:f>
        <x:v>1</x:v>
      </x:c>
      <x:c r="P349" s="113" t="n">
        <x:f>IF(B349="","",WEEKDAY(B349,2))</x:f>
        <x:v>6</x:v>
      </x:c>
      <x:c r="Q349" s="113" t="n">
        <x:f>IF(B349="","",MONTH(B349))</x:f>
        <x:v>5</x:v>
      </x:c>
      <x:c r="R349" s="113" t="n">
        <x:f>IF(B349="","",YEAR(B349))</x:f>
        <x:v>2026</x:v>
      </x:c>
    </x:row>
    <x:row r="350" ht="20" customHeight="1">
      <x:c r="A350" s="247" t="str">
        <x:v>K1-26-0253</x:v>
      </x:c>
      <x:c r="B350" s="248" t="n">
        <x:v>46211</x:v>
      </x:c>
      <x:c r="C350" s="247" t="n">
        <x:v>18</x:v>
      </x:c>
      <x:c r="D350" s="248" t="n">
        <x:v>46212</x:v>
      </x:c>
      <x:c r="E350" s="248" t="n">
        <x:v>46212</x:v>
      </x:c>
      <x:c r="F350" s="247" t="str">
        <x:v>C</x:v>
      </x:c>
      <x:c r="G350" s="247" t="str">
        <x:v>P-05</x:v>
      </x:c>
      <x:c r="H350" s="247" t="n">
        <x:v>14</x:v>
      </x:c>
      <x:c r="I350" s="247" t="n">
        <x:v>14</x:v>
      </x:c>
      <x:c r="J350" s="249" t="n">
        <x:v>363.91</x:v>
      </x:c>
      <x:c r="K350" s="247" t="str"/>
      <x:c r="L350" s="247" t="str"/>
      <x:c r="M350" s="113" t="n">
        <x:f>IF(A350="","",IF(OR(D350="",E350=""),"",IF(E350&lt;=D350,1,0)))</x:f>
        <x:v>1</x:v>
      </x:c>
      <x:c r="N350" s="120" t="n">
        <x:f>IF(A350="","",IF(OR(H350="",I350=""),"",IFERROR(I350/H350,0)))</x:f>
        <x:v>1</x:v>
      </x:c>
      <x:c r="O350" s="113" t="n">
        <x:f>IF(A350="","",IF(OR(D350="",E350=""),"",MAX(0,E350-D350)))</x:f>
        <x:v>0</x:v>
      </x:c>
      <x:c r="P350" s="113" t="n">
        <x:f>IF(B350="","",WEEKDAY(B350,2))</x:f>
        <x:v>3</x:v>
      </x:c>
      <x:c r="Q350" s="113" t="n">
        <x:f>IF(B350="","",MONTH(B350))</x:f>
        <x:v>7</x:v>
      </x:c>
      <x:c r="R350" s="113" t="n">
        <x:f>IF(B350="","",YEAR(B350))</x:f>
        <x:v>2026</x:v>
      </x:c>
    </x:row>
    <x:row r="351" ht="20" customHeight="1">
      <x:c r="A351" s="247" t="str">
        <x:v>K1-26-0088</x:v>
      </x:c>
      <x:c r="B351" s="248" t="n">
        <x:v>46091</x:v>
      </x:c>
      <x:c r="C351" s="247" t="n">
        <x:v>10</x:v>
      </x:c>
      <x:c r="D351" s="248" t="n">
        <x:v>46093</x:v>
      </x:c>
      <x:c r="E351" s="248" t="n">
        <x:v>46093</x:v>
      </x:c>
      <x:c r="F351" s="247" t="str">
        <x:v>B</x:v>
      </x:c>
      <x:c r="G351" s="247" t="str">
        <x:v>P-01</x:v>
      </x:c>
      <x:c r="H351" s="247" t="n">
        <x:v>19</x:v>
      </x:c>
      <x:c r="I351" s="247" t="n">
        <x:v>19</x:v>
      </x:c>
      <x:c r="J351" s="249" t="n">
        <x:v>890.12</x:v>
      </x:c>
      <x:c r="K351" s="247" t="str"/>
      <x:c r="L351" s="247" t="str"/>
      <x:c r="M351" s="113" t="n">
        <x:f>IF(A351="","",IF(OR(D351="",E351=""),"",IF(E351&lt;=D351,1,0)))</x:f>
        <x:v>1</x:v>
      </x:c>
      <x:c r="N351" s="120" t="n">
        <x:f>IF(A351="","",IF(OR(H351="",I351=""),"",IFERROR(I351/H351,0)))</x:f>
        <x:v>1</x:v>
      </x:c>
      <x:c r="O351" s="113" t="n">
        <x:f>IF(A351="","",IF(OR(D351="",E351=""),"",MAX(0,E351-D351)))</x:f>
        <x:v>0</x:v>
      </x:c>
      <x:c r="P351" s="113" t="n">
        <x:f>IF(B351="","",WEEKDAY(B351,2))</x:f>
        <x:v>2</x:v>
      </x:c>
      <x:c r="Q351" s="113" t="n">
        <x:f>IF(B351="","",MONTH(B351))</x:f>
        <x:v>3</x:v>
      </x:c>
      <x:c r="R351" s="113" t="n">
        <x:f>IF(B351="","",YEAR(B351))</x:f>
        <x:v>2026</x:v>
      </x:c>
    </x:row>
    <x:row r="352" ht="20" customHeight="1">
      <x:c r="A352" s="247" t="str">
        <x:v>K1-26-0043</x:v>
      </x:c>
      <x:c r="B352" s="248" t="n">
        <x:v>46063</x:v>
      </x:c>
      <x:c r="C352" s="247" t="n">
        <x:v>18</x:v>
      </x:c>
      <x:c r="D352" s="248" t="n">
        <x:v>46064</x:v>
      </x:c>
      <x:c r="E352" s="248" t="n">
        <x:v>46064</x:v>
      </x:c>
      <x:c r="F352" s="247" t="str">
        <x:v>A</x:v>
      </x:c>
      <x:c r="G352" s="247" t="str">
        <x:v>P-06</x:v>
      </x:c>
      <x:c r="H352" s="247" t="n">
        <x:v>16</x:v>
      </x:c>
      <x:c r="I352" s="247" t="n">
        <x:v>16</x:v>
      </x:c>
      <x:c r="J352" s="249" t="n">
        <x:v>293.08</x:v>
      </x:c>
      <x:c r="K352" s="247" t="str"/>
      <x:c r="L352" s="247" t="str"/>
      <x:c r="M352" s="113" t="n">
        <x:f>IF(A352="","",IF(OR(D352="",E352=""),"",IF(E352&lt;=D352,1,0)))</x:f>
        <x:v>1</x:v>
      </x:c>
      <x:c r="N352" s="120" t="n">
        <x:f>IF(A352="","",IF(OR(H352="",I352=""),"",IFERROR(I352/H352,0)))</x:f>
        <x:v>1</x:v>
      </x:c>
      <x:c r="O352" s="113" t="n">
        <x:f>IF(A352="","",IF(OR(D352="",E352=""),"",MAX(0,E352-D352)))</x:f>
        <x:v>0</x:v>
      </x:c>
      <x:c r="P352" s="113" t="n">
        <x:f>IF(B352="","",WEEKDAY(B352,2))</x:f>
        <x:v>2</x:v>
      </x:c>
      <x:c r="Q352" s="113" t="n">
        <x:f>IF(B352="","",MONTH(B352))</x:f>
        <x:v>2</x:v>
      </x:c>
      <x:c r="R352" s="113" t="n">
        <x:f>IF(B352="","",YEAR(B352))</x:f>
        <x:v>2026</x:v>
      </x:c>
    </x:row>
    <x:row r="353" ht="20" customHeight="1">
      <x:c r="A353" s="247" t="str">
        <x:v>K1-26-0326</x:v>
      </x:c>
      <x:c r="B353" s="248" t="n">
        <x:v>46247</x:v>
      </x:c>
      <x:c r="C353" s="247" t="n">
        <x:v>16</x:v>
      </x:c>
      <x:c r="D353" s="248" t="n">
        <x:v>46248</x:v>
      </x:c>
      <x:c r="E353" s="248" t="n">
        <x:v>46248</x:v>
      </x:c>
      <x:c r="F353" s="247" t="str">
        <x:v>B</x:v>
      </x:c>
      <x:c r="G353" s="247" t="str">
        <x:v>P-06</x:v>
      </x:c>
      <x:c r="H353" s="247" t="n">
        <x:v>6</x:v>
      </x:c>
      <x:c r="I353" s="247" t="n">
        <x:v>6</x:v>
      </x:c>
      <x:c r="J353" s="249" t="n">
        <x:v>258</x:v>
      </x:c>
      <x:c r="K353" s="247" t="str"/>
      <x:c r="L353" s="247" t="str"/>
      <x:c r="M353" s="113" t="n">
        <x:f>IF(A353="","",IF(OR(D353="",E353=""),"",IF(E353&lt;=D353,1,0)))</x:f>
        <x:v>1</x:v>
      </x:c>
      <x:c r="N353" s="120" t="n">
        <x:f>IF(A353="","",IF(OR(H353="",I353=""),"",IFERROR(I353/H353,0)))</x:f>
        <x:v>1</x:v>
      </x:c>
      <x:c r="O353" s="113" t="n">
        <x:f>IF(A353="","",IF(OR(D353="",E353=""),"",MAX(0,E353-D353)))</x:f>
        <x:v>0</x:v>
      </x:c>
      <x:c r="P353" s="113" t="n">
        <x:f>IF(B353="","",WEEKDAY(B353,2))</x:f>
        <x:v>4</x:v>
      </x:c>
      <x:c r="Q353" s="113" t="n">
        <x:f>IF(B353="","",MONTH(B353))</x:f>
        <x:v>8</x:v>
      </x:c>
      <x:c r="R353" s="113" t="n">
        <x:f>IF(B353="","",YEAR(B353))</x:f>
        <x:v>2026</x:v>
      </x:c>
    </x:row>
    <x:row r="354" ht="20" customHeight="1">
      <x:c r="A354" s="247" t="str">
        <x:v>K1-26-0302</x:v>
      </x:c>
      <x:c r="B354" s="248" t="n">
        <x:v>46243</x:v>
      </x:c>
      <x:c r="C354" s="247" t="n">
        <x:v>16</x:v>
      </x:c>
      <x:c r="D354" s="248" t="n">
        <x:v>46246</x:v>
      </x:c>
      <x:c r="E354" s="248" t="n">
        <x:v>46246</x:v>
      </x:c>
      <x:c r="F354" s="247" t="str">
        <x:v>B</x:v>
      </x:c>
      <x:c r="G354" s="247" t="str">
        <x:v>P-06</x:v>
      </x:c>
      <x:c r="H354" s="247" t="n">
        <x:v>24</x:v>
      </x:c>
      <x:c r="I354" s="247" t="n">
        <x:v>24</x:v>
      </x:c>
      <x:c r="J354" s="249" t="n">
        <x:v>1185.64</x:v>
      </x:c>
      <x:c r="K354" s="247" t="str"/>
      <x:c r="L354" s="247" t="str"/>
      <x:c r="M354" s="113" t="n">
        <x:f>IF(A354="","",IF(OR(D354="",E354=""),"",IF(E354&lt;=D354,1,0)))</x:f>
        <x:v>1</x:v>
      </x:c>
      <x:c r="N354" s="120" t="n">
        <x:f>IF(A354="","",IF(OR(H354="",I354=""),"",IFERROR(I354/H354,0)))</x:f>
        <x:v>1</x:v>
      </x:c>
      <x:c r="O354" s="113" t="n">
        <x:f>IF(A354="","",IF(OR(D354="",E354=""),"",MAX(0,E354-D354)))</x:f>
        <x:v>0</x:v>
      </x:c>
      <x:c r="P354" s="113" t="n">
        <x:f>IF(B354="","",WEEKDAY(B354,2))</x:f>
        <x:v>7</x:v>
      </x:c>
      <x:c r="Q354" s="113" t="n">
        <x:f>IF(B354="","",MONTH(B354))</x:f>
        <x:v>8</x:v>
      </x:c>
      <x:c r="R354" s="113" t="n">
        <x:f>IF(B354="","",YEAR(B354))</x:f>
        <x:v>2026</x:v>
      </x:c>
    </x:row>
    <x:row r="355" ht="20" customHeight="1">
      <x:c r="A355" s="247" t="str">
        <x:v>K1-26-0226</x:v>
      </x:c>
      <x:c r="B355" s="248" t="n">
        <x:v>46200</x:v>
      </x:c>
      <x:c r="C355" s="247" t="n">
        <x:v>8</x:v>
      </x:c>
      <x:c r="D355" s="248" t="n">
        <x:v>46201</x:v>
      </x:c>
      <x:c r="E355" s="248" t="n">
        <x:v>46201</x:v>
      </x:c>
      <x:c r="F355" s="247" t="str">
        <x:v>B</x:v>
      </x:c>
      <x:c r="G355" s="247" t="str">
        <x:v>P-02</x:v>
      </x:c>
      <x:c r="H355" s="247" t="n">
        <x:v>24</x:v>
      </x:c>
      <x:c r="I355" s="247" t="n">
        <x:v>24</x:v>
      </x:c>
      <x:c r="J355" s="249" t="n">
        <x:v>1030.12</x:v>
      </x:c>
      <x:c r="K355" s="247" t="str"/>
      <x:c r="L355" s="247" t="str"/>
      <x:c r="M355" s="113" t="n">
        <x:f>IF(A355="","",IF(OR(D355="",E355=""),"",IF(E355&lt;=D355,1,0)))</x:f>
        <x:v>1</x:v>
      </x:c>
      <x:c r="N355" s="120" t="n">
        <x:f>IF(A355="","",IF(OR(H355="",I355=""),"",IFERROR(I355/H355,0)))</x:f>
        <x:v>1</x:v>
      </x:c>
      <x:c r="O355" s="113" t="n">
        <x:f>IF(A355="","",IF(OR(D355="",E355=""),"",MAX(0,E355-D355)))</x:f>
        <x:v>0</x:v>
      </x:c>
      <x:c r="P355" s="113" t="n">
        <x:f>IF(B355="","",WEEKDAY(B355,2))</x:f>
        <x:v>6</x:v>
      </x:c>
      <x:c r="Q355" s="113" t="n">
        <x:f>IF(B355="","",MONTH(B355))</x:f>
        <x:v>6</x:v>
      </x:c>
      <x:c r="R355" s="113" t="n">
        <x:f>IF(B355="","",YEAR(B355))</x:f>
        <x:v>2026</x:v>
      </x:c>
    </x:row>
    <x:row r="356" ht="20" customHeight="1">
      <x:c r="A356" s="247" t="str">
        <x:v>K1-26-0061</x:v>
      </x:c>
      <x:c r="B356" s="248" t="n">
        <x:v>46057</x:v>
      </x:c>
      <x:c r="C356" s="247" t="n">
        <x:v>14</x:v>
      </x:c>
      <x:c r="D356" s="248" t="n">
        <x:v>46058</x:v>
      </x:c>
      <x:c r="E356" s="248" t="n">
        <x:v>46062</x:v>
      </x:c>
      <x:c r="F356" s="247" t="str">
        <x:v>B</x:v>
      </x:c>
      <x:c r="G356" s="247" t="str">
        <x:v>P-06</x:v>
      </x:c>
      <x:c r="H356" s="247" t="n">
        <x:v>9</x:v>
      </x:c>
      <x:c r="I356" s="247" t="n">
        <x:v>9</x:v>
      </x:c>
      <x:c r="J356" s="249" t="n">
        <x:v>349.6</x:v>
      </x:c>
      <x:c r="K356" s="247" t="str">
        <x:f>Lang!$B$60</x:f>
        <x:v>Picking delay</x:v>
      </x:c>
      <x:c r="L356" s="247" t="str"/>
      <x:c r="M356" s="113" t="n">
        <x:f>IF(A356="","",IF(OR(D356="",E356=""),"",IF(E356&lt;=D356,1,0)))</x:f>
        <x:v>0</x:v>
      </x:c>
      <x:c r="N356" s="120" t="n">
        <x:f>IF(A356="","",IF(OR(H356="",I356=""),"",IFERROR(I356/H356,0)))</x:f>
        <x:v>1</x:v>
      </x:c>
      <x:c r="O356" s="113" t="n">
        <x:f>IF(A356="","",IF(OR(D356="",E356=""),"",MAX(0,E356-D356)))</x:f>
        <x:v>4</x:v>
      </x:c>
      <x:c r="P356" s="113" t="n">
        <x:f>IF(B356="","",WEEKDAY(B356,2))</x:f>
        <x:v>3</x:v>
      </x:c>
      <x:c r="Q356" s="113" t="n">
        <x:f>IF(B356="","",MONTH(B356))</x:f>
        <x:v>2</x:v>
      </x:c>
      <x:c r="R356" s="113" t="n">
        <x:f>IF(B356="","",YEAR(B356))</x:f>
        <x:v>2026</x:v>
      </x:c>
    </x:row>
    <x:row r="357" ht="20" customHeight="1">
      <x:c r="A357" s="247" t="str">
        <x:v>K1-26-0195</x:v>
      </x:c>
      <x:c r="B357" s="248" t="n">
        <x:v>46166</x:v>
      </x:c>
      <x:c r="C357" s="247" t="n">
        <x:v>14</x:v>
      </x:c>
      <x:c r="D357" s="248" t="n">
        <x:v>46169</x:v>
      </x:c>
      <x:c r="E357" s="248" t="n">
        <x:v>46168</x:v>
      </x:c>
      <x:c r="F357" s="247" t="str">
        <x:v>C</x:v>
      </x:c>
      <x:c r="G357" s="247" t="str">
        <x:v>P-03</x:v>
      </x:c>
      <x:c r="H357" s="247" t="n">
        <x:v>5</x:v>
      </x:c>
      <x:c r="I357" s="247" t="n">
        <x:v>3</x:v>
      </x:c>
      <x:c r="J357" s="249" t="n">
        <x:v>117.86</x:v>
      </x:c>
      <x:c r="K357" s="247" t="str"/>
      <x:c r="L357" s="247" t="str"/>
      <x:c r="M357" s="113" t="n">
        <x:f>IF(A357="","",IF(OR(D357="",E357=""),"",IF(E357&lt;=D357,1,0)))</x:f>
        <x:v>1</x:v>
      </x:c>
      <x:c r="N357" s="120" t="n">
        <x:f>IF(A357="","",IF(OR(H357="",I357=""),"",IFERROR(I357/H357,0)))</x:f>
        <x:v>0.6</x:v>
      </x:c>
      <x:c r="O357" s="113" t="n">
        <x:f>IF(A357="","",IF(OR(D357="",E357=""),"",MAX(0,E357-D357)))</x:f>
        <x:v>0</x:v>
      </x:c>
      <x:c r="P357" s="113" t="n">
        <x:f>IF(B357="","",WEEKDAY(B357,2))</x:f>
        <x:v>7</x:v>
      </x:c>
      <x:c r="Q357" s="113" t="n">
        <x:f>IF(B357="","",MONTH(B357))</x:f>
        <x:v>5</x:v>
      </x:c>
      <x:c r="R357" s="113" t="n">
        <x:f>IF(B357="","",YEAR(B357))</x:f>
        <x:v>2026</x:v>
      </x:c>
    </x:row>
    <x:row r="358" ht="20" customHeight="1">
      <x:c r="A358" s="247" t="str">
        <x:v>K1-26-0138</x:v>
      </x:c>
      <x:c r="B358" s="248" t="n">
        <x:v>46139</x:v>
      </x:c>
      <x:c r="C358" s="247" t="n">
        <x:v>18</x:v>
      </x:c>
      <x:c r="D358" s="248" t="n">
        <x:v>46140</x:v>
      </x:c>
      <x:c r="E358" s="248" t="n">
        <x:v>46140</x:v>
      </x:c>
      <x:c r="F358" s="247" t="str">
        <x:v>C</x:v>
      </x:c>
      <x:c r="G358" s="247" t="str">
        <x:v>P-06</x:v>
      </x:c>
      <x:c r="H358" s="247" t="n">
        <x:v>2</x:v>
      </x:c>
      <x:c r="I358" s="247" t="n">
        <x:v>2</x:v>
      </x:c>
      <x:c r="J358" s="249" t="n">
        <x:v>43</x:v>
      </x:c>
      <x:c r="K358" s="247" t="str"/>
      <x:c r="L358" s="247" t="str"/>
      <x:c r="M358" s="113" t="n">
        <x:f>IF(A358="","",IF(OR(D358="",E358=""),"",IF(E358&lt;=D358,1,0)))</x:f>
        <x:v>1</x:v>
      </x:c>
      <x:c r="N358" s="120" t="n">
        <x:f>IF(A358="","",IF(OR(H358="",I358=""),"",IFERROR(I358/H358,0)))</x:f>
        <x:v>1</x:v>
      </x:c>
      <x:c r="O358" s="113" t="n">
        <x:f>IF(A358="","",IF(OR(D358="",E358=""),"",MAX(0,E358-D358)))</x:f>
        <x:v>0</x:v>
      </x:c>
      <x:c r="P358" s="113" t="n">
        <x:f>IF(B358="","",WEEKDAY(B358,2))</x:f>
        <x:v>1</x:v>
      </x:c>
      <x:c r="Q358" s="113" t="n">
        <x:f>IF(B358="","",MONTH(B358))</x:f>
        <x:v>4</x:v>
      </x:c>
      <x:c r="R358" s="113" t="n">
        <x:f>IF(B358="","",YEAR(B358))</x:f>
        <x:v>2026</x:v>
      </x:c>
    </x:row>
    <x:row r="359" ht="20" customHeight="1">
      <x:c r="A359" s="247" t="str">
        <x:v>K1-26-0004</x:v>
      </x:c>
      <x:c r="B359" s="248" t="n">
        <x:v>46040</x:v>
      </x:c>
      <x:c r="C359" s="247" t="n">
        <x:v>14</x:v>
      </x:c>
      <x:c r="D359" s="248" t="n">
        <x:v>46042</x:v>
      </x:c>
      <x:c r="E359" s="248" t="n">
        <x:v>46042</x:v>
      </x:c>
      <x:c r="F359" s="247" t="str">
        <x:v>A</x:v>
      </x:c>
      <x:c r="G359" s="247" t="str">
        <x:v>P-01</x:v>
      </x:c>
      <x:c r="H359" s="247" t="n">
        <x:v>5</x:v>
      </x:c>
      <x:c r="I359" s="247" t="n">
        <x:v>5</x:v>
      </x:c>
      <x:c r="J359" s="249" t="n">
        <x:v>112.44</x:v>
      </x:c>
      <x:c r="K359" s="247" t="str"/>
      <x:c r="L359" s="247" t="str"/>
      <x:c r="M359" s="113" t="n">
        <x:f>IF(A359="","",IF(OR(D359="",E359=""),"",IF(E359&lt;=D359,1,0)))</x:f>
        <x:v>1</x:v>
      </x:c>
      <x:c r="N359" s="120" t="n">
        <x:f>IF(A359="","",IF(OR(H359="",I359=""),"",IFERROR(I359/H359,0)))</x:f>
        <x:v>1</x:v>
      </x:c>
      <x:c r="O359" s="113" t="n">
        <x:f>IF(A359="","",IF(OR(D359="",E359=""),"",MAX(0,E359-D359)))</x:f>
        <x:v>0</x:v>
      </x:c>
      <x:c r="P359" s="113" t="n">
        <x:f>IF(B359="","",WEEKDAY(B359,2))</x:f>
        <x:v>7</x:v>
      </x:c>
      <x:c r="Q359" s="113" t="n">
        <x:f>IF(B359="","",MONTH(B359))</x:f>
        <x:v>1</x:v>
      </x:c>
      <x:c r="R359" s="113" t="n">
        <x:f>IF(B359="","",YEAR(B359))</x:f>
        <x:v>2026</x:v>
      </x:c>
    </x:row>
    <x:row r="360" ht="20" customHeight="1">
      <x:c r="A360" s="247" t="str">
        <x:v>K1-26-0101</x:v>
      </x:c>
      <x:c r="B360" s="248" t="n">
        <x:v>46099</x:v>
      </x:c>
      <x:c r="C360" s="247" t="n">
        <x:v>14</x:v>
      </x:c>
      <x:c r="D360" s="248" t="n">
        <x:v>46102</x:v>
      </x:c>
      <x:c r="E360" s="248" t="n">
        <x:v>46102</x:v>
      </x:c>
      <x:c r="F360" s="247" t="str">
        <x:v>D</x:v>
      </x:c>
      <x:c r="G360" s="247" t="str">
        <x:v>P-06</x:v>
      </x:c>
      <x:c r="H360" s="247" t="n">
        <x:v>19</x:v>
      </x:c>
      <x:c r="I360" s="247" t="n">
        <x:v>18</x:v>
      </x:c>
      <x:c r="J360" s="249" t="n">
        <x:v>703.21</x:v>
      </x:c>
      <x:c r="K360" s="247" t="str"/>
      <x:c r="L360" s="247" t="str"/>
      <x:c r="M360" s="113" t="n">
        <x:f>IF(A360="","",IF(OR(D360="",E360=""),"",IF(E360&lt;=D360,1,0)))</x:f>
        <x:v>1</x:v>
      </x:c>
      <x:c r="N360" s="120" t="n">
        <x:f>IF(A360="","",IF(OR(H360="",I360=""),"",IFERROR(I360/H360,0)))</x:f>
        <x:v>0.9473684210526315</x:v>
      </x:c>
      <x:c r="O360" s="113" t="n">
        <x:f>IF(A360="","",IF(OR(D360="",E360=""),"",MAX(0,E360-D360)))</x:f>
        <x:v>0</x:v>
      </x:c>
      <x:c r="P360" s="113" t="n">
        <x:f>IF(B360="","",WEEKDAY(B360,2))</x:f>
        <x:v>3</x:v>
      </x:c>
      <x:c r="Q360" s="113" t="n">
        <x:f>IF(B360="","",MONTH(B360))</x:f>
        <x:v>3</x:v>
      </x:c>
      <x:c r="R360" s="113" t="n">
        <x:f>IF(B360="","",YEAR(B360))</x:f>
        <x:v>2026</x:v>
      </x:c>
    </x:row>
    <x:row r="361" ht="20" customHeight="1">
      <x:c r="A361" s="247" t="str">
        <x:v>K1-26-0349</x:v>
      </x:c>
      <x:c r="B361" s="248" t="n">
        <x:v>46293</x:v>
      </x:c>
      <x:c r="C361" s="247" t="n">
        <x:v>10</x:v>
      </x:c>
      <x:c r="D361" s="248" t="n">
        <x:v>46295</x:v>
      </x:c>
      <x:c r="E361" s="248" t="n">
        <x:v>46295</x:v>
      </x:c>
      <x:c r="F361" s="247" t="str">
        <x:v>B</x:v>
      </x:c>
      <x:c r="G361" s="247" t="str">
        <x:v>P-03</x:v>
      </x:c>
      <x:c r="H361" s="247" t="n">
        <x:v>22</x:v>
      </x:c>
      <x:c r="I361" s="247" t="n">
        <x:v>22</x:v>
      </x:c>
      <x:c r="J361" s="249" t="n">
        <x:v>811.26</x:v>
      </x:c>
      <x:c r="K361" s="247" t="str"/>
      <x:c r="L361" s="247" t="str"/>
      <x:c r="M361" s="113" t="n">
        <x:f>IF(A361="","",IF(OR(D361="",E361=""),"",IF(E361&lt;=D361,1,0)))</x:f>
        <x:v>1</x:v>
      </x:c>
      <x:c r="N361" s="120" t="n">
        <x:f>IF(A361="","",IF(OR(H361="",I361=""),"",IFERROR(I361/H361,0)))</x:f>
        <x:v>1</x:v>
      </x:c>
      <x:c r="O361" s="113" t="n">
        <x:f>IF(A361="","",IF(OR(D361="",E361=""),"",MAX(0,E361-D361)))</x:f>
        <x:v>0</x:v>
      </x:c>
      <x:c r="P361" s="113" t="n">
        <x:f>IF(B361="","",WEEKDAY(B361,2))</x:f>
        <x:v>1</x:v>
      </x:c>
      <x:c r="Q361" s="113" t="n">
        <x:f>IF(B361="","",MONTH(B361))</x:f>
        <x:v>9</x:v>
      </x:c>
      <x:c r="R361" s="113" t="n">
        <x:f>IF(B361="","",YEAR(B361))</x:f>
        <x:v>2026</x:v>
      </x:c>
    </x:row>
    <x:row r="362" ht="20" customHeight="1">
      <x:c r="A362" s="247" t="str">
        <x:v>K1-26-0404</x:v>
      </x:c>
      <x:c r="B362" s="248" t="n">
        <x:v>46299</x:v>
      </x:c>
      <x:c r="C362" s="247" t="n">
        <x:v>16</x:v>
      </x:c>
      <x:c r="D362" s="248" t="n">
        <x:v>46300</x:v>
      </x:c>
      <x:c r="E362" s="248" t="n">
        <x:v>46300</x:v>
      </x:c>
      <x:c r="F362" s="247" t="str">
        <x:v>D</x:v>
      </x:c>
      <x:c r="G362" s="247" t="str">
        <x:v>P-06</x:v>
      </x:c>
      <x:c r="H362" s="247" t="n">
        <x:v>3</x:v>
      </x:c>
      <x:c r="I362" s="247" t="n">
        <x:v>3</x:v>
      </x:c>
      <x:c r="J362" s="249" t="n">
        <x:v>51.67</x:v>
      </x:c>
      <x:c r="K362" s="247" t="str"/>
      <x:c r="L362" s="247" t="str"/>
      <x:c r="M362" s="113" t="n">
        <x:f>IF(A362="","",IF(OR(D362="",E362=""),"",IF(E362&lt;=D362,1,0)))</x:f>
        <x:v>1</x:v>
      </x:c>
      <x:c r="N362" s="120" t="n">
        <x:f>IF(A362="","",IF(OR(H362="",I362=""),"",IFERROR(I362/H362,0)))</x:f>
        <x:v>1</x:v>
      </x:c>
      <x:c r="O362" s="113" t="n">
        <x:f>IF(A362="","",IF(OR(D362="",E362=""),"",MAX(0,E362-D362)))</x:f>
        <x:v>0</x:v>
      </x:c>
      <x:c r="P362" s="113" t="n">
        <x:f>IF(B362="","",WEEKDAY(B362,2))</x:f>
        <x:v>7</x:v>
      </x:c>
      <x:c r="Q362" s="113" t="n">
        <x:f>IF(B362="","",MONTH(B362))</x:f>
        <x:v>10</x:v>
      </x:c>
      <x:c r="R362" s="113" t="n">
        <x:f>IF(B362="","",YEAR(B362))</x:f>
        <x:v>2026</x:v>
      </x:c>
    </x:row>
    <x:row r="363" ht="20" customHeight="1">
      <x:c r="A363" s="247" t="str">
        <x:v>K1-26-0107</x:v>
      </x:c>
      <x:c r="B363" s="248" t="n">
        <x:v>46097</x:v>
      </x:c>
      <x:c r="C363" s="247" t="n">
        <x:v>14</x:v>
      </x:c>
      <x:c r="D363" s="248" t="n">
        <x:v>46100</x:v>
      </x:c>
      <x:c r="E363" s="248" t="n">
        <x:v>46100</x:v>
      </x:c>
      <x:c r="F363" s="247" t="str">
        <x:v>B</x:v>
      </x:c>
      <x:c r="G363" s="247" t="str">
        <x:v>P-06</x:v>
      </x:c>
      <x:c r="H363" s="247" t="n">
        <x:v>21</x:v>
      </x:c>
      <x:c r="I363" s="247" t="n">
        <x:v>21</x:v>
      </x:c>
      <x:c r="J363" s="249" t="n">
        <x:v>713.45</x:v>
      </x:c>
      <x:c r="K363" s="247" t="str"/>
      <x:c r="L363" s="247" t="str"/>
      <x:c r="M363" s="113" t="n">
        <x:f>IF(A363="","",IF(OR(D363="",E363=""),"",IF(E363&lt;=D363,1,0)))</x:f>
        <x:v>1</x:v>
      </x:c>
      <x:c r="N363" s="120" t="n">
        <x:f>IF(A363="","",IF(OR(H363="",I363=""),"",IFERROR(I363/H363,0)))</x:f>
        <x:v>1</x:v>
      </x:c>
      <x:c r="O363" s="113" t="n">
        <x:f>IF(A363="","",IF(OR(D363="",E363=""),"",MAX(0,E363-D363)))</x:f>
        <x:v>0</x:v>
      </x:c>
      <x:c r="P363" s="113" t="n">
        <x:f>IF(B363="","",WEEKDAY(B363,2))</x:f>
        <x:v>1</x:v>
      </x:c>
      <x:c r="Q363" s="113" t="n">
        <x:f>IF(B363="","",MONTH(B363))</x:f>
        <x:v>3</x:v>
      </x:c>
      <x:c r="R363" s="113" t="n">
        <x:f>IF(B363="","",YEAR(B363))</x:f>
        <x:v>2026</x:v>
      </x:c>
    </x:row>
    <x:row r="364" ht="20" customHeight="1">
      <x:c r="A364" s="247" t="str">
        <x:v>K1-26-0278</x:v>
      </x:c>
      <x:c r="B364" s="248" t="n">
        <x:v>46210</x:v>
      </x:c>
      <x:c r="C364" s="247" t="n">
        <x:v>10</x:v>
      </x:c>
      <x:c r="D364" s="248" t="n">
        <x:v>46212</x:v>
      </x:c>
      <x:c r="E364" s="248" t="n">
        <x:v>46212</x:v>
      </x:c>
      <x:c r="F364" s="247" t="str">
        <x:v>B</x:v>
      </x:c>
      <x:c r="G364" s="247" t="str">
        <x:v>P-04</x:v>
      </x:c>
      <x:c r="H364" s="247" t="n">
        <x:v>7</x:v>
      </x:c>
      <x:c r="I364" s="247" t="n">
        <x:v>7</x:v>
      </x:c>
      <x:c r="J364" s="249" t="n">
        <x:v>337.3</x:v>
      </x:c>
      <x:c r="K364" s="247" t="str"/>
      <x:c r="L364" s="247" t="str"/>
      <x:c r="M364" s="113" t="n">
        <x:f>IF(A364="","",IF(OR(D364="",E364=""),"",IF(E364&lt;=D364,1,0)))</x:f>
        <x:v>1</x:v>
      </x:c>
      <x:c r="N364" s="120" t="n">
        <x:f>IF(A364="","",IF(OR(H364="",I364=""),"",IFERROR(I364/H364,0)))</x:f>
        <x:v>1</x:v>
      </x:c>
      <x:c r="O364" s="113" t="n">
        <x:f>IF(A364="","",IF(OR(D364="",E364=""),"",MAX(0,E364-D364)))</x:f>
        <x:v>0</x:v>
      </x:c>
      <x:c r="P364" s="113" t="n">
        <x:f>IF(B364="","",WEEKDAY(B364,2))</x:f>
        <x:v>2</x:v>
      </x:c>
      <x:c r="Q364" s="113" t="n">
        <x:f>IF(B364="","",MONTH(B364))</x:f>
        <x:v>7</x:v>
      </x:c>
      <x:c r="R364" s="113" t="n">
        <x:f>IF(B364="","",YEAR(B364))</x:f>
        <x:v>2026</x:v>
      </x:c>
    </x:row>
    <x:row r="365" ht="20" customHeight="1">
      <x:c r="A365" s="247" t="str">
        <x:v>K1-26-0221</x:v>
      </x:c>
      <x:c r="B365" s="248" t="n">
        <x:v>46194</x:v>
      </x:c>
      <x:c r="C365" s="247" t="n">
        <x:v>18</x:v>
      </x:c>
      <x:c r="D365" s="248" t="n">
        <x:v>46195</x:v>
      </x:c>
      <x:c r="E365" s="248" t="n">
        <x:v>46195</x:v>
      </x:c>
      <x:c r="F365" s="247" t="str">
        <x:v>B</x:v>
      </x:c>
      <x:c r="G365" s="247" t="str">
        <x:v>P-04</x:v>
      </x:c>
      <x:c r="H365" s="247" t="n">
        <x:v>13</x:v>
      </x:c>
      <x:c r="I365" s="247" t="n">
        <x:v>12</x:v>
      </x:c>
      <x:c r="J365" s="249" t="n">
        <x:v>448.06</x:v>
      </x:c>
      <x:c r="K365" s="247" t="str"/>
      <x:c r="L365" s="247" t="str"/>
      <x:c r="M365" s="113" t="n">
        <x:f>IF(A365="","",IF(OR(D365="",E365=""),"",IF(E365&lt;=D365,1,0)))</x:f>
        <x:v>1</x:v>
      </x:c>
      <x:c r="N365" s="120" t="n">
        <x:f>IF(A365="","",IF(OR(H365="",I365=""),"",IFERROR(I365/H365,0)))</x:f>
        <x:v>0.9230769230769231</x:v>
      </x:c>
      <x:c r="O365" s="113" t="n">
        <x:f>IF(A365="","",IF(OR(D365="",E365=""),"",MAX(0,E365-D365)))</x:f>
        <x:v>0</x:v>
      </x:c>
      <x:c r="P365" s="113" t="n">
        <x:f>IF(B365="","",WEEKDAY(B365,2))</x:f>
        <x:v>7</x:v>
      </x:c>
      <x:c r="Q365" s="113" t="n">
        <x:f>IF(B365="","",MONTH(B365))</x:f>
        <x:v>6</x:v>
      </x:c>
      <x:c r="R365" s="113" t="n">
        <x:f>IF(B365="","",YEAR(B365))</x:f>
        <x:v>2026</x:v>
      </x:c>
    </x:row>
    <x:row r="366" ht="20" customHeight="1">
      <x:c r="A366" s="247" t="str">
        <x:v>K1-26-0275</x:v>
      </x:c>
      <x:c r="B366" s="248" t="n">
        <x:v>46232</x:v>
      </x:c>
      <x:c r="C366" s="247" t="n">
        <x:v>14</x:v>
      </x:c>
      <x:c r="D366" s="248" t="n">
        <x:v>46234</x:v>
      </x:c>
      <x:c r="E366" s="248" t="n">
        <x:v>46234</x:v>
      </x:c>
      <x:c r="F366" s="247" t="str">
        <x:v>B</x:v>
      </x:c>
      <x:c r="G366" s="247" t="str">
        <x:v>P-01</x:v>
      </x:c>
      <x:c r="H366" s="247" t="n">
        <x:v>12</x:v>
      </x:c>
      <x:c r="I366" s="247" t="n">
        <x:v>12</x:v>
      </x:c>
      <x:c r="J366" s="249" t="n">
        <x:v>424.1</x:v>
      </x:c>
      <x:c r="K366" s="247" t="str"/>
      <x:c r="L366" s="247" t="str"/>
      <x:c r="M366" s="113" t="n">
        <x:f>IF(A366="","",IF(OR(D366="",E366=""),"",IF(E366&lt;=D366,1,0)))</x:f>
        <x:v>1</x:v>
      </x:c>
      <x:c r="N366" s="120" t="n">
        <x:f>IF(A366="","",IF(OR(H366="",I366=""),"",IFERROR(I366/H366,0)))</x:f>
        <x:v>1</x:v>
      </x:c>
      <x:c r="O366" s="113" t="n">
        <x:f>IF(A366="","",IF(OR(D366="",E366=""),"",MAX(0,E366-D366)))</x:f>
        <x:v>0</x:v>
      </x:c>
      <x:c r="P366" s="113" t="n">
        <x:f>IF(B366="","",WEEKDAY(B366,2))</x:f>
        <x:v>3</x:v>
      </x:c>
      <x:c r="Q366" s="113" t="n">
        <x:f>IF(B366="","",MONTH(B366))</x:f>
        <x:v>7</x:v>
      </x:c>
      <x:c r="R366" s="113" t="n">
        <x:f>IF(B366="","",YEAR(B366))</x:f>
        <x:v>2026</x:v>
      </x:c>
    </x:row>
    <x:row r="367" ht="20" customHeight="1">
      <x:c r="A367" s="247" t="str">
        <x:v>K1-26-0298</x:v>
      </x:c>
      <x:c r="B367" s="248" t="n">
        <x:v>46252</x:v>
      </x:c>
      <x:c r="C367" s="247" t="n">
        <x:v>14</x:v>
      </x:c>
      <x:c r="D367" s="248" t="n">
        <x:v>46253</x:v>
      </x:c>
      <x:c r="E367" s="248" t="n">
        <x:v>46253</x:v>
      </x:c>
      <x:c r="F367" s="247" t="str">
        <x:v>C</x:v>
      </x:c>
      <x:c r="G367" s="247" t="str">
        <x:v>P-06</x:v>
      </x:c>
      <x:c r="H367" s="247" t="n">
        <x:v>9</x:v>
      </x:c>
      <x:c r="I367" s="247" t="n">
        <x:v>9</x:v>
      </x:c>
      <x:c r="J367" s="249" t="n">
        <x:v>367.72</x:v>
      </x:c>
      <x:c r="K367" s="247" t="str"/>
      <x:c r="L367" s="247" t="str"/>
      <x:c r="M367" s="113" t="n">
        <x:f>IF(A367="","",IF(OR(D367="",E367=""),"",IF(E367&lt;=D367,1,0)))</x:f>
        <x:v>1</x:v>
      </x:c>
      <x:c r="N367" s="120" t="n">
        <x:f>IF(A367="","",IF(OR(H367="",I367=""),"",IFERROR(I367/H367,0)))</x:f>
        <x:v>1</x:v>
      </x:c>
      <x:c r="O367" s="113" t="n">
        <x:f>IF(A367="","",IF(OR(D367="",E367=""),"",MAX(0,E367-D367)))</x:f>
        <x:v>0</x:v>
      </x:c>
      <x:c r="P367" s="113" t="n">
        <x:f>IF(B367="","",WEEKDAY(B367,2))</x:f>
        <x:v>2</x:v>
      </x:c>
      <x:c r="Q367" s="113" t="n">
        <x:f>IF(B367="","",MONTH(B367))</x:f>
        <x:v>8</x:v>
      </x:c>
      <x:c r="R367" s="113" t="n">
        <x:f>IF(B367="","",YEAR(B367))</x:f>
        <x:v>2026</x:v>
      </x:c>
    </x:row>
    <x:row r="368" ht="20" customHeight="1">
      <x:c r="A368" s="247" t="str">
        <x:v>K1-26-0356</x:v>
      </x:c>
      <x:c r="B368" s="248" t="n">
        <x:v>46287</x:v>
      </x:c>
      <x:c r="C368" s="247" t="n">
        <x:v>10</x:v>
      </x:c>
      <x:c r="D368" s="248" t="n">
        <x:v>46289</x:v>
      </x:c>
      <x:c r="E368" s="248" t="n">
        <x:v>46289</x:v>
      </x:c>
      <x:c r="F368" s="247" t="str">
        <x:v>C</x:v>
      </x:c>
      <x:c r="G368" s="247" t="str">
        <x:v>P-03</x:v>
      </x:c>
      <x:c r="H368" s="247" t="n">
        <x:v>9</x:v>
      </x:c>
      <x:c r="I368" s="247" t="n">
        <x:v>9</x:v>
      </x:c>
      <x:c r="J368" s="249" t="n">
        <x:v>235.59</x:v>
      </x:c>
      <x:c r="K368" s="247" t="str"/>
      <x:c r="L368" s="247" t="str"/>
      <x:c r="M368" s="113" t="n">
        <x:f>IF(A368="","",IF(OR(D368="",E368=""),"",IF(E368&lt;=D368,1,0)))</x:f>
        <x:v>1</x:v>
      </x:c>
      <x:c r="N368" s="120" t="n">
        <x:f>IF(A368="","",IF(OR(H368="",I368=""),"",IFERROR(I368/H368,0)))</x:f>
        <x:v>1</x:v>
      </x:c>
      <x:c r="O368" s="113" t="n">
        <x:f>IF(A368="","",IF(OR(D368="",E368=""),"",MAX(0,E368-D368)))</x:f>
        <x:v>0</x:v>
      </x:c>
      <x:c r="P368" s="113" t="n">
        <x:f>IF(B368="","",WEEKDAY(B368,2))</x:f>
        <x:v>2</x:v>
      </x:c>
      <x:c r="Q368" s="113" t="n">
        <x:f>IF(B368="","",MONTH(B368))</x:f>
        <x:v>9</x:v>
      </x:c>
      <x:c r="R368" s="113" t="n">
        <x:f>IF(B368="","",YEAR(B368))</x:f>
        <x:v>2026</x:v>
      </x:c>
    </x:row>
    <x:row r="369" ht="20" customHeight="1">
      <x:c r="A369" s="247" t="str">
        <x:v>K1-26-0128</x:v>
      </x:c>
      <x:c r="B369" s="248" t="n">
        <x:v>46127</x:v>
      </x:c>
      <x:c r="C369" s="247" t="n">
        <x:v>14</x:v>
      </x:c>
      <x:c r="D369" s="248" t="n">
        <x:v>46127</x:v>
      </x:c>
      <x:c r="E369" s="248" t="n">
        <x:v>46127</x:v>
      </x:c>
      <x:c r="F369" s="247" t="str">
        <x:v>B</x:v>
      </x:c>
      <x:c r="G369" s="247" t="str">
        <x:v>P-05</x:v>
      </x:c>
      <x:c r="H369" s="247" t="n">
        <x:v>14</x:v>
      </x:c>
      <x:c r="I369" s="247" t="n">
        <x:v>14</x:v>
      </x:c>
      <x:c r="J369" s="249" t="n">
        <x:v>588.49</x:v>
      </x:c>
      <x:c r="K369" s="247" t="str"/>
      <x:c r="L369" s="247" t="str"/>
      <x:c r="M369" s="113" t="n">
        <x:f>IF(A369="","",IF(OR(D369="",E369=""),"",IF(E369&lt;=D369,1,0)))</x:f>
        <x:v>1</x:v>
      </x:c>
      <x:c r="N369" s="120" t="n">
        <x:f>IF(A369="","",IF(OR(H369="",I369=""),"",IFERROR(I369/H369,0)))</x:f>
        <x:v>1</x:v>
      </x:c>
      <x:c r="O369" s="113" t="n">
        <x:f>IF(A369="","",IF(OR(D369="",E369=""),"",MAX(0,E369-D369)))</x:f>
        <x:v>0</x:v>
      </x:c>
      <x:c r="P369" s="113" t="n">
        <x:f>IF(B369="","",WEEKDAY(B369,2))</x:f>
        <x:v>3</x:v>
      </x:c>
      <x:c r="Q369" s="113" t="n">
        <x:f>IF(B369="","",MONTH(B369))</x:f>
        <x:v>4</x:v>
      </x:c>
      <x:c r="R369" s="113" t="n">
        <x:f>IF(B369="","",YEAR(B369))</x:f>
        <x:v>2026</x:v>
      </x:c>
    </x:row>
    <x:row r="370" ht="20" customHeight="1">
      <x:c r="A370" s="247" t="str">
        <x:v>K1-26-0208</x:v>
      </x:c>
      <x:c r="B370" s="248" t="n">
        <x:v>46176</x:v>
      </x:c>
      <x:c r="C370" s="247" t="n">
        <x:v>16</x:v>
      </x:c>
      <x:c r="D370" s="248" t="n">
        <x:v>46176</x:v>
      </x:c>
      <x:c r="E370" s="248" t="n">
        <x:v>46176</x:v>
      </x:c>
      <x:c r="F370" s="247" t="str">
        <x:v>B</x:v>
      </x:c>
      <x:c r="G370" s="247" t="str">
        <x:v>P-02</x:v>
      </x:c>
      <x:c r="H370" s="247" t="n">
        <x:v>18</x:v>
      </x:c>
      <x:c r="I370" s="247" t="n">
        <x:v>18</x:v>
      </x:c>
      <x:c r="J370" s="249" t="n">
        <x:v>697.08</x:v>
      </x:c>
      <x:c r="K370" s="247" t="str"/>
      <x:c r="L370" s="247" t="str"/>
      <x:c r="M370" s="113" t="n">
        <x:f>IF(A370="","",IF(OR(D370="",E370=""),"",IF(E370&lt;=D370,1,0)))</x:f>
        <x:v>1</x:v>
      </x:c>
      <x:c r="N370" s="120" t="n">
        <x:f>IF(A370="","",IF(OR(H370="",I370=""),"",IFERROR(I370/H370,0)))</x:f>
        <x:v>1</x:v>
      </x:c>
      <x:c r="O370" s="113" t="n">
        <x:f>IF(A370="","",IF(OR(D370="",E370=""),"",MAX(0,E370-D370)))</x:f>
        <x:v>0</x:v>
      </x:c>
      <x:c r="P370" s="113" t="n">
        <x:f>IF(B370="","",WEEKDAY(B370,2))</x:f>
        <x:v>3</x:v>
      </x:c>
      <x:c r="Q370" s="113" t="n">
        <x:f>IF(B370="","",MONTH(B370))</x:f>
        <x:v>6</x:v>
      </x:c>
      <x:c r="R370" s="113" t="n">
        <x:f>IF(B370="","",YEAR(B370))</x:f>
        <x:v>2026</x:v>
      </x:c>
    </x:row>
    <x:row r="371" ht="20" customHeight="1">
      <x:c r="A371" s="247" t="str">
        <x:v>K1-26-0231</x:v>
      </x:c>
      <x:c r="B371" s="248" t="n">
        <x:v>46179</x:v>
      </x:c>
      <x:c r="C371" s="247" t="n">
        <x:v>12</x:v>
      </x:c>
      <x:c r="D371" s="248" t="n">
        <x:v>46181</x:v>
      </x:c>
      <x:c r="E371" s="248" t="n">
        <x:v>46181</x:v>
      </x:c>
      <x:c r="F371" s="247" t="str">
        <x:v>C</x:v>
      </x:c>
      <x:c r="G371" s="247" t="str">
        <x:v>P-04</x:v>
      </x:c>
      <x:c r="H371" s="247" t="n">
        <x:v>4</x:v>
      </x:c>
      <x:c r="I371" s="247" t="n">
        <x:v>4</x:v>
      </x:c>
      <x:c r="J371" s="249" t="n">
        <x:v>158.42</x:v>
      </x:c>
      <x:c r="K371" s="247" t="str"/>
      <x:c r="L371" s="247" t="str"/>
      <x:c r="M371" s="113" t="n">
        <x:f>IF(A371="","",IF(OR(D371="",E371=""),"",IF(E371&lt;=D371,1,0)))</x:f>
        <x:v>1</x:v>
      </x:c>
      <x:c r="N371" s="120" t="n">
        <x:f>IF(A371="","",IF(OR(H371="",I371=""),"",IFERROR(I371/H371,0)))</x:f>
        <x:v>1</x:v>
      </x:c>
      <x:c r="O371" s="113" t="n">
        <x:f>IF(A371="","",IF(OR(D371="",E371=""),"",MAX(0,E371-D371)))</x:f>
        <x:v>0</x:v>
      </x:c>
      <x:c r="P371" s="113" t="n">
        <x:f>IF(B371="","",WEEKDAY(B371,2))</x:f>
        <x:v>6</x:v>
      </x:c>
      <x:c r="Q371" s="113" t="n">
        <x:f>IF(B371="","",MONTH(B371))</x:f>
        <x:v>6</x:v>
      </x:c>
      <x:c r="R371" s="113" t="n">
        <x:f>IF(B371="","",YEAR(B371))</x:f>
        <x:v>2026</x:v>
      </x:c>
    </x:row>
    <x:row r="372" ht="20" customHeight="1">
      <x:c r="A372" s="247" t="str">
        <x:v>K1-26-0090</x:v>
      </x:c>
      <x:c r="B372" s="248" t="n">
        <x:v>46098</x:v>
      </x:c>
      <x:c r="C372" s="247" t="n">
        <x:v>14</x:v>
      </x:c>
      <x:c r="D372" s="248" t="n">
        <x:v>46100</x:v>
      </x:c>
      <x:c r="E372" s="248" t="n">
        <x:v>46100</x:v>
      </x:c>
      <x:c r="F372" s="247" t="str">
        <x:v>A</x:v>
      </x:c>
      <x:c r="G372" s="247" t="str">
        <x:v>P-06</x:v>
      </x:c>
      <x:c r="H372" s="247" t="n">
        <x:v>8</x:v>
      </x:c>
      <x:c r="I372" s="247" t="n">
        <x:v>8</x:v>
      </x:c>
      <x:c r="J372" s="249" t="n">
        <x:v>225.36</x:v>
      </x:c>
      <x:c r="K372" s="247" t="str"/>
      <x:c r="L372" s="247" t="str"/>
      <x:c r="M372" s="113" t="n">
        <x:f>IF(A372="","",IF(OR(D372="",E372=""),"",IF(E372&lt;=D372,1,0)))</x:f>
        <x:v>1</x:v>
      </x:c>
      <x:c r="N372" s="120" t="n">
        <x:f>IF(A372="","",IF(OR(H372="",I372=""),"",IFERROR(I372/H372,0)))</x:f>
        <x:v>1</x:v>
      </x:c>
      <x:c r="O372" s="113" t="n">
        <x:f>IF(A372="","",IF(OR(D372="",E372=""),"",MAX(0,E372-D372)))</x:f>
        <x:v>0</x:v>
      </x:c>
      <x:c r="P372" s="113" t="n">
        <x:f>IF(B372="","",WEEKDAY(B372,2))</x:f>
        <x:v>2</x:v>
      </x:c>
      <x:c r="Q372" s="113" t="n">
        <x:f>IF(B372="","",MONTH(B372))</x:f>
        <x:v>3</x:v>
      </x:c>
      <x:c r="R372" s="113" t="n">
        <x:f>IF(B372="","",YEAR(B372))</x:f>
        <x:v>2026</x:v>
      </x:c>
    </x:row>
    <x:row r="373" ht="20" customHeight="1">
      <x:c r="A373" s="247" t="str">
        <x:v>K1-26-0353</x:v>
      </x:c>
      <x:c r="B373" s="248" t="n">
        <x:v>46287</x:v>
      </x:c>
      <x:c r="C373" s="247" t="n">
        <x:v>14</x:v>
      </x:c>
      <x:c r="D373" s="248" t="n">
        <x:v>46289</x:v>
      </x:c>
      <x:c r="E373" s="248" t="n">
        <x:v>46288</x:v>
      </x:c>
      <x:c r="F373" s="247" t="str">
        <x:v>C</x:v>
      </x:c>
      <x:c r="G373" s="247" t="str">
        <x:v>P-04</x:v>
      </x:c>
      <x:c r="H373" s="247" t="n">
        <x:v>17</x:v>
      </x:c>
      <x:c r="I373" s="247" t="n">
        <x:v>15</x:v>
      </x:c>
      <x:c r="J373" s="249" t="n">
        <x:v>621.53</x:v>
      </x:c>
      <x:c r="K373" s="247" t="str"/>
      <x:c r="L373" s="247" t="str"/>
      <x:c r="M373" s="113" t="n">
        <x:f>IF(A373="","",IF(OR(D373="",E373=""),"",IF(E373&lt;=D373,1,0)))</x:f>
        <x:v>1</x:v>
      </x:c>
      <x:c r="N373" s="120" t="n">
        <x:f>IF(A373="","",IF(OR(H373="",I373=""),"",IFERROR(I373/H373,0)))</x:f>
        <x:v>0.8823529411764706</x:v>
      </x:c>
      <x:c r="O373" s="113" t="n">
        <x:f>IF(A373="","",IF(OR(D373="",E373=""),"",MAX(0,E373-D373)))</x:f>
        <x:v>0</x:v>
      </x:c>
      <x:c r="P373" s="113" t="n">
        <x:f>IF(B373="","",WEEKDAY(B373,2))</x:f>
        <x:v>2</x:v>
      </x:c>
      <x:c r="Q373" s="113" t="n">
        <x:f>IF(B373="","",MONTH(B373))</x:f>
        <x:v>9</x:v>
      </x:c>
      <x:c r="R373" s="113" t="n">
        <x:f>IF(B373="","",YEAR(B373))</x:f>
        <x:v>2026</x:v>
      </x:c>
    </x:row>
    <x:row r="374" ht="20" customHeight="1">
      <x:c r="A374" s="247" t="str">
        <x:v>K1-26-0198</x:v>
      </x:c>
      <x:c r="B374" s="248" t="n">
        <x:v>46196</x:v>
      </x:c>
      <x:c r="C374" s="247" t="n">
        <x:v>18</x:v>
      </x:c>
      <x:c r="D374" s="248" t="n">
        <x:v>46197</x:v>
      </x:c>
      <x:c r="E374" s="248" t="n">
        <x:v>46197</x:v>
      </x:c>
      <x:c r="F374" s="247" t="str">
        <x:v>B</x:v>
      </x:c>
      <x:c r="G374" s="247" t="str">
        <x:v>P-03</x:v>
      </x:c>
      <x:c r="H374" s="247" t="n">
        <x:v>21</x:v>
      </x:c>
      <x:c r="I374" s="247" t="n">
        <x:v>20</x:v>
      </x:c>
      <x:c r="J374" s="249" t="n">
        <x:v>484.41</x:v>
      </x:c>
      <x:c r="K374" s="247" t="str"/>
      <x:c r="L374" s="247" t="str"/>
      <x:c r="M374" s="113" t="n">
        <x:f>IF(A374="","",IF(OR(D374="",E374=""),"",IF(E374&lt;=D374,1,0)))</x:f>
        <x:v>1</x:v>
      </x:c>
      <x:c r="N374" s="120" t="n">
        <x:f>IF(A374="","",IF(OR(H374="",I374=""),"",IFERROR(I374/H374,0)))</x:f>
        <x:v>0.9523809523809523</x:v>
      </x:c>
      <x:c r="O374" s="113" t="n">
        <x:f>IF(A374="","",IF(OR(D374="",E374=""),"",MAX(0,E374-D374)))</x:f>
        <x:v>0</x:v>
      </x:c>
      <x:c r="P374" s="113" t="n">
        <x:f>IF(B374="","",WEEKDAY(B374,2))</x:f>
        <x:v>2</x:v>
      </x:c>
      <x:c r="Q374" s="113" t="n">
        <x:f>IF(B374="","",MONTH(B374))</x:f>
        <x:v>6</x:v>
      </x:c>
      <x:c r="R374" s="113" t="n">
        <x:f>IF(B374="","",YEAR(B374))</x:f>
        <x:v>2026</x:v>
      </x:c>
    </x:row>
    <x:row r="375" ht="20" customHeight="1">
      <x:c r="A375" s="247" t="str">
        <x:v>K1-26-0080</x:v>
      </x:c>
      <x:c r="B375" s="248" t="n">
        <x:v>46082</x:v>
      </x:c>
      <x:c r="C375" s="247" t="n">
        <x:v>12</x:v>
      </x:c>
      <x:c r="D375" s="248" t="n">
        <x:v>46083</x:v>
      </x:c>
      <x:c r="E375" s="248" t="n">
        <x:v>46083</x:v>
      </x:c>
      <x:c r="F375" s="247" t="str">
        <x:v>A</x:v>
      </x:c>
      <x:c r="G375" s="247" t="str">
        <x:v>P-01</x:v>
      </x:c>
      <x:c r="H375" s="247" t="n">
        <x:v>7</x:v>
      </x:c>
      <x:c r="I375" s="247" t="n">
        <x:v>7</x:v>
      </x:c>
      <x:c r="J375" s="249" t="n">
        <x:v>325.48</x:v>
      </x:c>
      <x:c r="K375" s="247" t="str"/>
      <x:c r="L375" s="247" t="str"/>
      <x:c r="M375" s="113" t="n">
        <x:f>IF(A375="","",IF(OR(D375="",E375=""),"",IF(E375&lt;=D375,1,0)))</x:f>
        <x:v>1</x:v>
      </x:c>
      <x:c r="N375" s="120" t="n">
        <x:f>IF(A375="","",IF(OR(H375="",I375=""),"",IFERROR(I375/H375,0)))</x:f>
        <x:v>1</x:v>
      </x:c>
      <x:c r="O375" s="113" t="n">
        <x:f>IF(A375="","",IF(OR(D375="",E375=""),"",MAX(0,E375-D375)))</x:f>
        <x:v>0</x:v>
      </x:c>
      <x:c r="P375" s="113" t="n">
        <x:f>IF(B375="","",WEEKDAY(B375,2))</x:f>
        <x:v>7</x:v>
      </x:c>
      <x:c r="Q375" s="113" t="n">
        <x:f>IF(B375="","",MONTH(B375))</x:f>
        <x:v>3</x:v>
      </x:c>
      <x:c r="R375" s="113" t="n">
        <x:f>IF(B375="","",YEAR(B375))</x:f>
        <x:v>2026</x:v>
      </x:c>
    </x:row>
    <x:row r="376" ht="20" customHeight="1">
      <x:c r="A376" s="247" t="str">
        <x:v>K1-26-0073</x:v>
      </x:c>
      <x:c r="B376" s="248" t="n">
        <x:v>46097</x:v>
      </x:c>
      <x:c r="C376" s="247" t="n">
        <x:v>10</x:v>
      </x:c>
      <x:c r="D376" s="248" t="n">
        <x:v>46100</x:v>
      </x:c>
      <x:c r="E376" s="248" t="n">
        <x:v>46100</x:v>
      </x:c>
      <x:c r="F376" s="247" t="str">
        <x:v>A</x:v>
      </x:c>
      <x:c r="G376" s="247" t="str">
        <x:v>P-02</x:v>
      </x:c>
      <x:c r="H376" s="247" t="n">
        <x:v>21</x:v>
      </x:c>
      <x:c r="I376" s="247" t="n">
        <x:v>21</x:v>
      </x:c>
      <x:c r="J376" s="249" t="n">
        <x:v>995.56</x:v>
      </x:c>
      <x:c r="K376" s="247" t="str"/>
      <x:c r="L376" s="247" t="str"/>
      <x:c r="M376" s="113" t="n">
        <x:f>IF(A376="","",IF(OR(D376="",E376=""),"",IF(E376&lt;=D376,1,0)))</x:f>
        <x:v>1</x:v>
      </x:c>
      <x:c r="N376" s="120" t="n">
        <x:f>IF(A376="","",IF(OR(H376="",I376=""),"",IFERROR(I376/H376,0)))</x:f>
        <x:v>1</x:v>
      </x:c>
      <x:c r="O376" s="113" t="n">
        <x:f>IF(A376="","",IF(OR(D376="",E376=""),"",MAX(0,E376-D376)))</x:f>
        <x:v>0</x:v>
      </x:c>
      <x:c r="P376" s="113" t="n">
        <x:f>IF(B376="","",WEEKDAY(B376,2))</x:f>
        <x:v>1</x:v>
      </x:c>
      <x:c r="Q376" s="113" t="n">
        <x:f>IF(B376="","",MONTH(B376))</x:f>
        <x:v>3</x:v>
      </x:c>
      <x:c r="R376" s="113" t="n">
        <x:f>IF(B376="","",YEAR(B376))</x:f>
        <x:v>2026</x:v>
      </x:c>
    </x:row>
    <x:row r="377" ht="20" customHeight="1">
      <x:c r="A377" s="247" t="str">
        <x:v>K1-26-0343</x:v>
      </x:c>
      <x:c r="B377" s="248" t="n">
        <x:v>46289</x:v>
      </x:c>
      <x:c r="C377" s="247" t="n">
        <x:v>8</x:v>
      </x:c>
      <x:c r="D377" s="248" t="n">
        <x:v>46292</x:v>
      </x:c>
      <x:c r="E377" s="248" t="n">
        <x:v>46292</x:v>
      </x:c>
      <x:c r="F377" s="247" t="str">
        <x:v>C</x:v>
      </x:c>
      <x:c r="G377" s="247" t="str">
        <x:v>P-05</x:v>
      </x:c>
      <x:c r="H377" s="247" t="n">
        <x:v>21</x:v>
      </x:c>
      <x:c r="I377" s="247" t="n">
        <x:v>21</x:v>
      </x:c>
      <x:c r="J377" s="249" t="n">
        <x:v>880.63</x:v>
      </x:c>
      <x:c r="K377" s="247" t="str"/>
      <x:c r="L377" s="247" t="str"/>
      <x:c r="M377" s="113" t="n">
        <x:f>IF(A377="","",IF(OR(D377="",E377=""),"",IF(E377&lt;=D377,1,0)))</x:f>
        <x:v>1</x:v>
      </x:c>
      <x:c r="N377" s="120" t="n">
        <x:f>IF(A377="","",IF(OR(H377="",I377=""),"",IFERROR(I377/H377,0)))</x:f>
        <x:v>1</x:v>
      </x:c>
      <x:c r="O377" s="113" t="n">
        <x:f>IF(A377="","",IF(OR(D377="",E377=""),"",MAX(0,E377-D377)))</x:f>
        <x:v>0</x:v>
      </x:c>
      <x:c r="P377" s="113" t="n">
        <x:f>IF(B377="","",WEEKDAY(B377,2))</x:f>
        <x:v>4</x:v>
      </x:c>
      <x:c r="Q377" s="113" t="n">
        <x:f>IF(B377="","",MONTH(B377))</x:f>
        <x:v>9</x:v>
      </x:c>
      <x:c r="R377" s="113" t="n">
        <x:f>IF(B377="","",YEAR(B377))</x:f>
        <x:v>2026</x:v>
      </x:c>
    </x:row>
    <x:row r="378" ht="20" customHeight="1">
      <x:c r="A378" s="247" t="str">
        <x:v>K1-26-0331</x:v>
      </x:c>
      <x:c r="B378" s="248" t="n">
        <x:v>46243</x:v>
      </x:c>
      <x:c r="C378" s="247" t="n">
        <x:v>16</x:v>
      </x:c>
      <x:c r="D378" s="248" t="n">
        <x:v>46246</x:v>
      </x:c>
      <x:c r="E378" s="248" t="n">
        <x:v>46246</x:v>
      </x:c>
      <x:c r="F378" s="247" t="str">
        <x:v>A</x:v>
      </x:c>
      <x:c r="G378" s="247" t="str">
        <x:v>P-02</x:v>
      </x:c>
      <x:c r="H378" s="247" t="n">
        <x:v>20</x:v>
      </x:c>
      <x:c r="I378" s="247" t="n">
        <x:v>20</x:v>
      </x:c>
      <x:c r="J378" s="249" t="n">
        <x:v>656.75</x:v>
      </x:c>
      <x:c r="K378" s="247" t="str"/>
      <x:c r="L378" s="247" t="str"/>
      <x:c r="M378" s="113" t="n">
        <x:f>IF(A378="","",IF(OR(D378="",E378=""),"",IF(E378&lt;=D378,1,0)))</x:f>
        <x:v>1</x:v>
      </x:c>
      <x:c r="N378" s="120" t="n">
        <x:f>IF(A378="","",IF(OR(H378="",I378=""),"",IFERROR(I378/H378,0)))</x:f>
        <x:v>1</x:v>
      </x:c>
      <x:c r="O378" s="113" t="n">
        <x:f>IF(A378="","",IF(OR(D378="",E378=""),"",MAX(0,E378-D378)))</x:f>
        <x:v>0</x:v>
      </x:c>
      <x:c r="P378" s="113" t="n">
        <x:f>IF(B378="","",WEEKDAY(B378,2))</x:f>
        <x:v>7</x:v>
      </x:c>
      <x:c r="Q378" s="113" t="n">
        <x:f>IF(B378="","",MONTH(B378))</x:f>
        <x:v>8</x:v>
      </x:c>
      <x:c r="R378" s="113" t="n">
        <x:f>IF(B378="","",YEAR(B378))</x:f>
        <x:v>2026</x:v>
      </x:c>
    </x:row>
    <x:row r="379" ht="20" customHeight="1">
      <x:c r="A379" s="247" t="str">
        <x:v>K1-26-0228</x:v>
      </x:c>
      <x:c r="B379" s="248" t="n">
        <x:v>46174</x:v>
      </x:c>
      <x:c r="C379" s="247" t="n">
        <x:v>18</x:v>
      </x:c>
      <x:c r="D379" s="248" t="n">
        <x:v>46175</x:v>
      </x:c>
      <x:c r="E379" s="248" t="n">
        <x:v>46175</x:v>
      </x:c>
      <x:c r="F379" s="247" t="str">
        <x:v>B</x:v>
      </x:c>
      <x:c r="G379" s="247" t="str">
        <x:v>P-03</x:v>
      </x:c>
      <x:c r="H379" s="247" t="n">
        <x:v>24</x:v>
      </x:c>
      <x:c r="I379" s="247" t="n">
        <x:v>23</x:v>
      </x:c>
      <x:c r="J379" s="249" t="n">
        <x:v>1002.72</x:v>
      </x:c>
      <x:c r="K379" s="247" t="str"/>
      <x:c r="L379" s="247" t="str"/>
      <x:c r="M379" s="113" t="n">
        <x:f>IF(A379="","",IF(OR(D379="",E379=""),"",IF(E379&lt;=D379,1,0)))</x:f>
        <x:v>1</x:v>
      </x:c>
      <x:c r="N379" s="120" t="n">
        <x:f>IF(A379="","",IF(OR(H379="",I379=""),"",IFERROR(I379/H379,0)))</x:f>
        <x:v>0.9583333333333334</x:v>
      </x:c>
      <x:c r="O379" s="113" t="n">
        <x:f>IF(A379="","",IF(OR(D379="",E379=""),"",MAX(0,E379-D379)))</x:f>
        <x:v>0</x:v>
      </x:c>
      <x:c r="P379" s="113" t="n">
        <x:f>IF(B379="","",WEEKDAY(B379,2))</x:f>
        <x:v>1</x:v>
      </x:c>
      <x:c r="Q379" s="113" t="n">
        <x:f>IF(B379="","",MONTH(B379))</x:f>
        <x:v>6</x:v>
      </x:c>
      <x:c r="R379" s="113" t="n">
        <x:f>IF(B379="","",YEAR(B379))</x:f>
        <x:v>2026</x:v>
      </x:c>
    </x:row>
    <x:row r="380" ht="20" customHeight="1">
      <x:c r="A380" s="247" t="str">
        <x:v>K1-26-0136</x:v>
      </x:c>
      <x:c r="B380" s="248" t="n">
        <x:v>46130</x:v>
      </x:c>
      <x:c r="C380" s="247" t="n">
        <x:v>14</x:v>
      </x:c>
      <x:c r="D380" s="248" t="n">
        <x:v>46132</x:v>
      </x:c>
      <x:c r="E380" s="248" t="n">
        <x:v>46132</x:v>
      </x:c>
      <x:c r="F380" s="247" t="str">
        <x:v>C</x:v>
      </x:c>
      <x:c r="G380" s="247" t="str">
        <x:v>P-04</x:v>
      </x:c>
      <x:c r="H380" s="247" t="n">
        <x:v>22</x:v>
      </x:c>
      <x:c r="I380" s="247" t="n">
        <x:v>22</x:v>
      </x:c>
      <x:c r="J380" s="249" t="n">
        <x:v>672.02</x:v>
      </x:c>
      <x:c r="K380" s="247" t="str"/>
      <x:c r="L380" s="247" t="str"/>
      <x:c r="M380" s="113" t="n">
        <x:f>IF(A380="","",IF(OR(D380="",E380=""),"",IF(E380&lt;=D380,1,0)))</x:f>
        <x:v>1</x:v>
      </x:c>
      <x:c r="N380" s="120" t="n">
        <x:f>IF(A380="","",IF(OR(H380="",I380=""),"",IFERROR(I380/H380,0)))</x:f>
        <x:v>1</x:v>
      </x:c>
      <x:c r="O380" s="113" t="n">
        <x:f>IF(A380="","",IF(OR(D380="",E380=""),"",MAX(0,E380-D380)))</x:f>
        <x:v>0</x:v>
      </x:c>
      <x:c r="P380" s="113" t="n">
        <x:f>IF(B380="","",WEEKDAY(B380,2))</x:f>
        <x:v>6</x:v>
      </x:c>
      <x:c r="Q380" s="113" t="n">
        <x:f>IF(B380="","",MONTH(B380))</x:f>
        <x:v>4</x:v>
      </x:c>
      <x:c r="R380" s="113" t="n">
        <x:f>IF(B380="","",YEAR(B380))</x:f>
        <x:v>2026</x:v>
      </x:c>
    </x:row>
    <x:row r="381" ht="20" customHeight="1">
      <x:c r="A381" s="247" t="str">
        <x:v>K1-26-0290</x:v>
      </x:c>
      <x:c r="B381" s="248" t="n">
        <x:v>46206</x:v>
      </x:c>
      <x:c r="C381" s="247" t="n">
        <x:v>18</x:v>
      </x:c>
      <x:c r="D381" s="248" t="n">
        <x:v>46209</x:v>
      </x:c>
      <x:c r="E381" s="248" t="n">
        <x:v>46209</x:v>
      </x:c>
      <x:c r="F381" s="247" t="str">
        <x:v>D</x:v>
      </x:c>
      <x:c r="G381" s="247" t="str">
        <x:v>P-05</x:v>
      </x:c>
      <x:c r="H381" s="247" t="n">
        <x:v>17</x:v>
      </x:c>
      <x:c r="I381" s="247" t="n">
        <x:v>17</x:v>
      </x:c>
      <x:c r="J381" s="249" t="n">
        <x:v>465.3</x:v>
      </x:c>
      <x:c r="K381" s="247" t="str"/>
      <x:c r="L381" s="247" t="str"/>
      <x:c r="M381" s="113" t="n">
        <x:f>IF(A381="","",IF(OR(D381="",E381=""),"",IF(E381&lt;=D381,1,0)))</x:f>
        <x:v>1</x:v>
      </x:c>
      <x:c r="N381" s="120" t="n">
        <x:f>IF(A381="","",IF(OR(H381="",I381=""),"",IFERROR(I381/H381,0)))</x:f>
        <x:v>1</x:v>
      </x:c>
      <x:c r="O381" s="113" t="n">
        <x:f>IF(A381="","",IF(OR(D381="",E381=""),"",MAX(0,E381-D381)))</x:f>
        <x:v>0</x:v>
      </x:c>
      <x:c r="P381" s="113" t="n">
        <x:f>IF(B381="","",WEEKDAY(B381,2))</x:f>
        <x:v>5</x:v>
      </x:c>
      <x:c r="Q381" s="113" t="n">
        <x:f>IF(B381="","",MONTH(B381))</x:f>
        <x:v>7</x:v>
      </x:c>
      <x:c r="R381" s="113" t="n">
        <x:f>IF(B381="","",YEAR(B381))</x:f>
        <x:v>2026</x:v>
      </x:c>
    </x:row>
    <x:row r="382" ht="20" customHeight="1">
      <x:c r="A382" s="247" t="str">
        <x:v>K1-26-0295</x:v>
      </x:c>
      <x:c r="B382" s="248" t="n">
        <x:v>46238</x:v>
      </x:c>
      <x:c r="C382" s="247" t="n">
        <x:v>12</x:v>
      </x:c>
      <x:c r="D382" s="248" t="n">
        <x:v>46239</x:v>
      </x:c>
      <x:c r="E382" s="248" t="n">
        <x:v>46239</x:v>
      </x:c>
      <x:c r="F382" s="247" t="str">
        <x:v>C</x:v>
      </x:c>
      <x:c r="G382" s="247" t="str">
        <x:v>P-01</x:v>
      </x:c>
      <x:c r="H382" s="247" t="n">
        <x:v>20</x:v>
      </x:c>
      <x:c r="I382" s="247" t="n">
        <x:v>19</x:v>
      </x:c>
      <x:c r="J382" s="249" t="n">
        <x:v>749.96</x:v>
      </x:c>
      <x:c r="K382" s="247" t="str"/>
      <x:c r="L382" s="247" t="str"/>
      <x:c r="M382" s="113" t="n">
        <x:f>IF(A382="","",IF(OR(D382="",E382=""),"",IF(E382&lt;=D382,1,0)))</x:f>
        <x:v>1</x:v>
      </x:c>
      <x:c r="N382" s="120" t="n">
        <x:f>IF(A382="","",IF(OR(H382="",I382=""),"",IFERROR(I382/H382,0)))</x:f>
        <x:v>0.95</x:v>
      </x:c>
      <x:c r="O382" s="113" t="n">
        <x:f>IF(A382="","",IF(OR(D382="",E382=""),"",MAX(0,E382-D382)))</x:f>
        <x:v>0</x:v>
      </x:c>
      <x:c r="P382" s="113" t="n">
        <x:f>IF(B382="","",WEEKDAY(B382,2))</x:f>
        <x:v>2</x:v>
      </x:c>
      <x:c r="Q382" s="113" t="n">
        <x:f>IF(B382="","",MONTH(B382))</x:f>
        <x:v>8</x:v>
      </x:c>
      <x:c r="R382" s="113" t="n">
        <x:f>IF(B382="","",YEAR(B382))</x:f>
        <x:v>2026</x:v>
      </x:c>
    </x:row>
    <x:row r="383" ht="20" customHeight="1">
      <x:c r="A383" s="247" t="str">
        <x:v>K1-26-0040</x:v>
      </x:c>
      <x:c r="B383" s="248" t="n">
        <x:v>46055</x:v>
      </x:c>
      <x:c r="C383" s="247" t="n">
        <x:v>16</x:v>
      </x:c>
      <x:c r="D383" s="248" t="n">
        <x:v>46057</x:v>
      </x:c>
      <x:c r="E383" s="248" t="n">
        <x:v>46057</x:v>
      </x:c>
      <x:c r="F383" s="247" t="str">
        <x:v>A</x:v>
      </x:c>
      <x:c r="G383" s="247" t="str">
        <x:v>P-04</x:v>
      </x:c>
      <x:c r="H383" s="247" t="n">
        <x:v>16</x:v>
      </x:c>
      <x:c r="I383" s="247" t="n">
        <x:v>16</x:v>
      </x:c>
      <x:c r="J383" s="249" t="n">
        <x:v>602.93</x:v>
      </x:c>
      <x:c r="K383" s="247" t="str"/>
      <x:c r="L383" s="247" t="str"/>
      <x:c r="M383" s="113" t="n">
        <x:f>IF(A383="","",IF(OR(D383="",E383=""),"",IF(E383&lt;=D383,1,0)))</x:f>
        <x:v>1</x:v>
      </x:c>
      <x:c r="N383" s="120" t="n">
        <x:f>IF(A383="","",IF(OR(H383="",I383=""),"",IFERROR(I383/H383,0)))</x:f>
        <x:v>1</x:v>
      </x:c>
      <x:c r="O383" s="113" t="n">
        <x:f>IF(A383="","",IF(OR(D383="",E383=""),"",MAX(0,E383-D383)))</x:f>
        <x:v>0</x:v>
      </x:c>
      <x:c r="P383" s="113" t="n">
        <x:f>IF(B383="","",WEEKDAY(B383,2))</x:f>
        <x:v>1</x:v>
      </x:c>
      <x:c r="Q383" s="113" t="n">
        <x:f>IF(B383="","",MONTH(B383))</x:f>
        <x:v>2</x:v>
      </x:c>
      <x:c r="R383" s="113" t="n">
        <x:f>IF(B383="","",YEAR(B383))</x:f>
        <x:v>2026</x:v>
      </x:c>
    </x:row>
    <x:row r="384" ht="20" customHeight="1">
      <x:c r="A384" s="247" t="str">
        <x:v>K1-26-0390</x:v>
      </x:c>
      <x:c r="B384" s="248" t="n">
        <x:v>46309</x:v>
      </x:c>
      <x:c r="C384" s="247" t="n">
        <x:v>8</x:v>
      </x:c>
      <x:c r="D384" s="248" t="n">
        <x:v>46311</x:v>
      </x:c>
      <x:c r="E384" s="248" t="n">
        <x:v>46311</x:v>
      </x:c>
      <x:c r="F384" s="247" t="str">
        <x:v>B</x:v>
      </x:c>
      <x:c r="G384" s="247" t="str">
        <x:v>P-03</x:v>
      </x:c>
      <x:c r="H384" s="247" t="n">
        <x:v>4</x:v>
      </x:c>
      <x:c r="I384" s="247" t="n">
        <x:v>4</x:v>
      </x:c>
      <x:c r="J384" s="249" t="n">
        <x:v>84.81</x:v>
      </x:c>
      <x:c r="K384" s="247" t="str"/>
      <x:c r="L384" s="247" t="str"/>
      <x:c r="M384" s="113" t="n">
        <x:f>IF(A384="","",IF(OR(D384="",E384=""),"",IF(E384&lt;=D384,1,0)))</x:f>
        <x:v>1</x:v>
      </x:c>
      <x:c r="N384" s="120" t="n">
        <x:f>IF(A384="","",IF(OR(H384="",I384=""),"",IFERROR(I384/H384,0)))</x:f>
        <x:v>1</x:v>
      </x:c>
      <x:c r="O384" s="113" t="n">
        <x:f>IF(A384="","",IF(OR(D384="",E384=""),"",MAX(0,E384-D384)))</x:f>
        <x:v>0</x:v>
      </x:c>
      <x:c r="P384" s="113" t="n">
        <x:f>IF(B384="","",WEEKDAY(B384,2))</x:f>
        <x:v>3</x:v>
      </x:c>
      <x:c r="Q384" s="113" t="n">
        <x:f>IF(B384="","",MONTH(B384))</x:f>
        <x:v>10</x:v>
      </x:c>
      <x:c r="R384" s="113" t="n">
        <x:f>IF(B384="","",YEAR(B384))</x:f>
        <x:v>2026</x:v>
      </x:c>
    </x:row>
    <x:row r="385" ht="20" customHeight="1">
      <x:c r="A385" s="247" t="str">
        <x:v>K1-26-0210</x:v>
      </x:c>
      <x:c r="B385" s="248" t="n">
        <x:v>46185</x:v>
      </x:c>
      <x:c r="C385" s="247" t="n">
        <x:v>8</x:v>
      </x:c>
      <x:c r="D385" s="248" t="n">
        <x:v>46187</x:v>
      </x:c>
      <x:c r="E385" s="248" t="n">
        <x:v>46187</x:v>
      </x:c>
      <x:c r="F385" s="247" t="str">
        <x:v>A</x:v>
      </x:c>
      <x:c r="G385" s="247" t="str">
        <x:v>P-05</x:v>
      </x:c>
      <x:c r="H385" s="247" t="n">
        <x:v>8</x:v>
      </x:c>
      <x:c r="I385" s="247" t="n">
        <x:v>8</x:v>
      </x:c>
      <x:c r="J385" s="249" t="n">
        <x:v>210.9</x:v>
      </x:c>
      <x:c r="K385" s="247" t="str"/>
      <x:c r="L385" s="247" t="str"/>
      <x:c r="M385" s="113" t="n">
        <x:f>IF(A385="","",IF(OR(D385="",E385=""),"",IF(E385&lt;=D385,1,0)))</x:f>
        <x:v>1</x:v>
      </x:c>
      <x:c r="N385" s="120" t="n">
        <x:f>IF(A385="","",IF(OR(H385="",I385=""),"",IFERROR(I385/H385,0)))</x:f>
        <x:v>1</x:v>
      </x:c>
      <x:c r="O385" s="113" t="n">
        <x:f>IF(A385="","",IF(OR(D385="",E385=""),"",MAX(0,E385-D385)))</x:f>
        <x:v>0</x:v>
      </x:c>
      <x:c r="P385" s="113" t="n">
        <x:f>IF(B385="","",WEEKDAY(B385,2))</x:f>
        <x:v>5</x:v>
      </x:c>
      <x:c r="Q385" s="113" t="n">
        <x:f>IF(B385="","",MONTH(B385))</x:f>
        <x:v>6</x:v>
      </x:c>
      <x:c r="R385" s="113" t="n">
        <x:f>IF(B385="","",YEAR(B385))</x:f>
        <x:v>2026</x:v>
      </x:c>
    </x:row>
    <x:row r="386" ht="20" customHeight="1">
      <x:c r="A386" s="247" t="str">
        <x:v>K1-26-0229</x:v>
      </x:c>
      <x:c r="B386" s="248" t="n">
        <x:v>46197</x:v>
      </x:c>
      <x:c r="C386" s="247" t="n">
        <x:v>12</x:v>
      </x:c>
      <x:c r="D386" s="248" t="n">
        <x:v>46199</x:v>
      </x:c>
      <x:c r="E386" s="248" t="n">
        <x:v>46199</x:v>
      </x:c>
      <x:c r="F386" s="247" t="str">
        <x:v>A</x:v>
      </x:c>
      <x:c r="G386" s="247" t="str">
        <x:v>P-06</x:v>
      </x:c>
      <x:c r="H386" s="247" t="n">
        <x:v>19</x:v>
      </x:c>
      <x:c r="I386" s="247" t="n">
        <x:v>19</x:v>
      </x:c>
      <x:c r="J386" s="249" t="n">
        <x:v>396.13</x:v>
      </x:c>
      <x:c r="K386" s="247" t="str"/>
      <x:c r="L386" s="247" t="str"/>
      <x:c r="M386" s="113" t="n">
        <x:f>IF(A386="","",IF(OR(D386="",E386=""),"",IF(E386&lt;=D386,1,0)))</x:f>
        <x:v>1</x:v>
      </x:c>
      <x:c r="N386" s="120" t="n">
        <x:f>IF(A386="","",IF(OR(H386="",I386=""),"",IFERROR(I386/H386,0)))</x:f>
        <x:v>1</x:v>
      </x:c>
      <x:c r="O386" s="113" t="n">
        <x:f>IF(A386="","",IF(OR(D386="",E386=""),"",MAX(0,E386-D386)))</x:f>
        <x:v>0</x:v>
      </x:c>
      <x:c r="P386" s="113" t="n">
        <x:f>IF(B386="","",WEEKDAY(B386,2))</x:f>
        <x:v>3</x:v>
      </x:c>
      <x:c r="Q386" s="113" t="n">
        <x:f>IF(B386="","",MONTH(B386))</x:f>
        <x:v>6</x:v>
      </x:c>
      <x:c r="R386" s="113" t="n">
        <x:f>IF(B386="","",YEAR(B386))</x:f>
        <x:v>2026</x:v>
      </x:c>
    </x:row>
    <x:row r="387" ht="20" customHeight="1">
      <x:c r="A387" s="247" t="str">
        <x:v>K1-26-0182</x:v>
      </x:c>
      <x:c r="B387" s="248" t="n">
        <x:v>46164</x:v>
      </x:c>
      <x:c r="C387" s="247" t="n">
        <x:v>14</x:v>
      </x:c>
      <x:c r="D387" s="248" t="n">
        <x:v>46166</x:v>
      </x:c>
      <x:c r="E387" s="248" t="n">
        <x:v>46166</x:v>
      </x:c>
      <x:c r="F387" s="247" t="str">
        <x:v>C</x:v>
      </x:c>
      <x:c r="G387" s="247" t="str">
        <x:v>P-03</x:v>
      </x:c>
      <x:c r="H387" s="247" t="n">
        <x:v>22</x:v>
      </x:c>
      <x:c r="I387" s="247" t="n">
        <x:v>22</x:v>
      </x:c>
      <x:c r="J387" s="249" t="n">
        <x:v>834.74</x:v>
      </x:c>
      <x:c r="K387" s="247" t="str"/>
      <x:c r="L387" s="247" t="str"/>
      <x:c r="M387" s="113" t="n">
        <x:f>IF(A387="","",IF(OR(D387="",E387=""),"",IF(E387&lt;=D387,1,0)))</x:f>
        <x:v>1</x:v>
      </x:c>
      <x:c r="N387" s="120" t="n">
        <x:f>IF(A387="","",IF(OR(H387="",I387=""),"",IFERROR(I387/H387,0)))</x:f>
        <x:v>1</x:v>
      </x:c>
      <x:c r="O387" s="113" t="n">
        <x:f>IF(A387="","",IF(OR(D387="",E387=""),"",MAX(0,E387-D387)))</x:f>
        <x:v>0</x:v>
      </x:c>
      <x:c r="P387" s="113" t="n">
        <x:f>IF(B387="","",WEEKDAY(B387,2))</x:f>
        <x:v>5</x:v>
      </x:c>
      <x:c r="Q387" s="113" t="n">
        <x:f>IF(B387="","",MONTH(B387))</x:f>
        <x:v>5</x:v>
      </x:c>
      <x:c r="R387" s="113" t="n">
        <x:f>IF(B387="","",YEAR(B387))</x:f>
        <x:v>2026</x:v>
      </x:c>
    </x:row>
    <x:row r="388" ht="20" customHeight="1">
      <x:c r="A388" s="247" t="str">
        <x:v>K1-26-0165</x:v>
      </x:c>
      <x:c r="B388" s="248" t="n">
        <x:v>46159</x:v>
      </x:c>
      <x:c r="C388" s="247" t="n">
        <x:v>12</x:v>
      </x:c>
      <x:c r="D388" s="248" t="n">
        <x:v>46160</x:v>
      </x:c>
      <x:c r="E388" s="248" t="n">
        <x:v>46160</x:v>
      </x:c>
      <x:c r="F388" s="247" t="str">
        <x:v>D</x:v>
      </x:c>
      <x:c r="G388" s="247" t="str">
        <x:v>P-03</x:v>
      </x:c>
      <x:c r="H388" s="247" t="n">
        <x:v>18</x:v>
      </x:c>
      <x:c r="I388" s="247" t="n">
        <x:v>17</x:v>
      </x:c>
      <x:c r="J388" s="249" t="n">
        <x:v>394.95</x:v>
      </x:c>
      <x:c r="K388" s="247" t="str"/>
      <x:c r="L388" s="247" t="str"/>
      <x:c r="M388" s="113" t="n">
        <x:f>IF(A388="","",IF(OR(D388="",E388=""),"",IF(E388&lt;=D388,1,0)))</x:f>
        <x:v>1</x:v>
      </x:c>
      <x:c r="N388" s="120" t="n">
        <x:f>IF(A388="","",IF(OR(H388="",I388=""),"",IFERROR(I388/H388,0)))</x:f>
        <x:v>0.9444444444444444</x:v>
      </x:c>
      <x:c r="O388" s="113" t="n">
        <x:f>IF(A388="","",IF(OR(D388="",E388=""),"",MAX(0,E388-D388)))</x:f>
        <x:v>0</x:v>
      </x:c>
      <x:c r="P388" s="113" t="n">
        <x:f>IF(B388="","",WEEKDAY(B388,2))</x:f>
        <x:v>7</x:v>
      </x:c>
      <x:c r="Q388" s="113" t="n">
        <x:f>IF(B388="","",MONTH(B388))</x:f>
        <x:v>5</x:v>
      </x:c>
      <x:c r="R388" s="113" t="n">
        <x:f>IF(B388="","",YEAR(B388))</x:f>
        <x:v>2026</x:v>
      </x:c>
    </x:row>
    <x:row r="389" ht="20" customHeight="1">
      <x:c r="A389" s="247" t="str">
        <x:v>K1-26-0094</x:v>
      </x:c>
      <x:c r="B389" s="248" t="n">
        <x:v>46098</x:v>
      </x:c>
      <x:c r="C389" s="247" t="n">
        <x:v>12</x:v>
      </x:c>
      <x:c r="D389" s="248" t="n">
        <x:v>46101</x:v>
      </x:c>
      <x:c r="E389" s="248" t="n">
        <x:v>46101</x:v>
      </x:c>
      <x:c r="F389" s="247" t="str">
        <x:v>C</x:v>
      </x:c>
      <x:c r="G389" s="247" t="str">
        <x:v>P-06</x:v>
      </x:c>
      <x:c r="H389" s="247" t="n">
        <x:v>23</x:v>
      </x:c>
      <x:c r="I389" s="247" t="n">
        <x:v>23</x:v>
      </x:c>
      <x:c r="J389" s="249" t="n">
        <x:v>835.34</x:v>
      </x:c>
      <x:c r="K389" s="247" t="str"/>
      <x:c r="L389" s="247" t="str"/>
      <x:c r="M389" s="113" t="n">
        <x:f>IF(A389="","",IF(OR(D389="",E389=""),"",IF(E389&lt;=D389,1,0)))</x:f>
        <x:v>1</x:v>
      </x:c>
      <x:c r="N389" s="120" t="n">
        <x:f>IF(A389="","",IF(OR(H389="",I389=""),"",IFERROR(I389/H389,0)))</x:f>
        <x:v>1</x:v>
      </x:c>
      <x:c r="O389" s="113" t="n">
        <x:f>IF(A389="","",IF(OR(D389="",E389=""),"",MAX(0,E389-D389)))</x:f>
        <x:v>0</x:v>
      </x:c>
      <x:c r="P389" s="113" t="n">
        <x:f>IF(B389="","",WEEKDAY(B389,2))</x:f>
        <x:v>2</x:v>
      </x:c>
      <x:c r="Q389" s="113" t="n">
        <x:f>IF(B389="","",MONTH(B389))</x:f>
        <x:v>3</x:v>
      </x:c>
      <x:c r="R389" s="113" t="n">
        <x:f>IF(B389="","",YEAR(B389))</x:f>
        <x:v>2026</x:v>
      </x:c>
    </x:row>
    <x:row r="390" ht="20" customHeight="1">
      <x:c r="A390" s="247" t="str">
        <x:v>K1-26-0031</x:v>
      </x:c>
      <x:c r="B390" s="248" t="n">
        <x:v>46048</x:v>
      </x:c>
      <x:c r="C390" s="247" t="n">
        <x:v>12</x:v>
      </x:c>
      <x:c r="D390" s="248" t="n">
        <x:v>46050</x:v>
      </x:c>
      <x:c r="E390" s="248" t="n">
        <x:v>46050</x:v>
      </x:c>
      <x:c r="F390" s="247" t="str">
        <x:v>C</x:v>
      </x:c>
      <x:c r="G390" s="247" t="str">
        <x:v>P-02</x:v>
      </x:c>
      <x:c r="H390" s="247" t="n">
        <x:v>12</x:v>
      </x:c>
      <x:c r="I390" s="247" t="n">
        <x:v>12</x:v>
      </x:c>
      <x:c r="J390" s="249" t="n">
        <x:v>473.38</x:v>
      </x:c>
      <x:c r="K390" s="247" t="str"/>
      <x:c r="L390" s="247" t="str"/>
      <x:c r="M390" s="113" t="n">
        <x:f>IF(A390="","",IF(OR(D390="",E390=""),"",IF(E390&lt;=D390,1,0)))</x:f>
        <x:v>1</x:v>
      </x:c>
      <x:c r="N390" s="120" t="n">
        <x:f>IF(A390="","",IF(OR(H390="",I390=""),"",IFERROR(I390/H390,0)))</x:f>
        <x:v>1</x:v>
      </x:c>
      <x:c r="O390" s="113" t="n">
        <x:f>IF(A390="","",IF(OR(D390="",E390=""),"",MAX(0,E390-D390)))</x:f>
        <x:v>0</x:v>
      </x:c>
      <x:c r="P390" s="113" t="n">
        <x:f>IF(B390="","",WEEKDAY(B390,2))</x:f>
        <x:v>1</x:v>
      </x:c>
      <x:c r="Q390" s="113" t="n">
        <x:f>IF(B390="","",MONTH(B390))</x:f>
        <x:v>1</x:v>
      </x:c>
      <x:c r="R390" s="113" t="n">
        <x:f>IF(B390="","",YEAR(B390))</x:f>
        <x:v>2026</x:v>
      </x:c>
    </x:row>
    <x:row r="391" ht="20" customHeight="1">
      <x:c r="A391" s="247" t="str">
        <x:v>K1-26-0336</x:v>
      </x:c>
      <x:c r="B391" s="248" t="n">
        <x:v>46263</x:v>
      </x:c>
      <x:c r="C391" s="247" t="n">
        <x:v>8</x:v>
      </x:c>
      <x:c r="D391" s="248" t="n">
        <x:v>46264</x:v>
      </x:c>
      <x:c r="E391" s="248" t="n">
        <x:v>46264</x:v>
      </x:c>
      <x:c r="F391" s="247" t="str">
        <x:v>C</x:v>
      </x:c>
      <x:c r="G391" s="247" t="str">
        <x:v>P-03</x:v>
      </x:c>
      <x:c r="H391" s="247" t="n">
        <x:v>4</x:v>
      </x:c>
      <x:c r="I391" s="247" t="n">
        <x:v>4</x:v>
      </x:c>
      <x:c r="J391" s="249" t="n">
        <x:v>90.8</x:v>
      </x:c>
      <x:c r="K391" s="247" t="str"/>
      <x:c r="L391" s="247" t="str"/>
      <x:c r="M391" s="113" t="n">
        <x:f>IF(A391="","",IF(OR(D391="",E391=""),"",IF(E391&lt;=D391,1,0)))</x:f>
        <x:v>1</x:v>
      </x:c>
      <x:c r="N391" s="120" t="n">
        <x:f>IF(A391="","",IF(OR(H391="",I391=""),"",IFERROR(I391/H391,0)))</x:f>
        <x:v>1</x:v>
      </x:c>
      <x:c r="O391" s="113" t="n">
        <x:f>IF(A391="","",IF(OR(D391="",E391=""),"",MAX(0,E391-D391)))</x:f>
        <x:v>0</x:v>
      </x:c>
      <x:c r="P391" s="113" t="n">
        <x:f>IF(B391="","",WEEKDAY(B391,2))</x:f>
        <x:v>6</x:v>
      </x:c>
      <x:c r="Q391" s="113" t="n">
        <x:f>IF(B391="","",MONTH(B391))</x:f>
        <x:v>8</x:v>
      </x:c>
      <x:c r="R391" s="113" t="n">
        <x:f>IF(B391="","",YEAR(B391))</x:f>
        <x:v>2026</x:v>
      </x:c>
    </x:row>
    <x:row r="392" ht="20" customHeight="1">
      <x:c r="A392" s="247" t="str">
        <x:v>K1-26-0394</x:v>
      </x:c>
      <x:c r="B392" s="248" t="n">
        <x:v>46305</x:v>
      </x:c>
      <x:c r="C392" s="247" t="n">
        <x:v>14</x:v>
      </x:c>
      <x:c r="D392" s="248" t="n">
        <x:v>46308</x:v>
      </x:c>
      <x:c r="E392" s="248" t="n">
        <x:v>46308</x:v>
      </x:c>
      <x:c r="F392" s="247" t="str">
        <x:v>D</x:v>
      </x:c>
      <x:c r="G392" s="247" t="str">
        <x:v>P-04</x:v>
      </x:c>
      <x:c r="H392" s="247" t="n">
        <x:v>10</x:v>
      </x:c>
      <x:c r="I392" s="247" t="n">
        <x:v>10</x:v>
      </x:c>
      <x:c r="J392" s="249" t="n">
        <x:v>216.12</x:v>
      </x:c>
      <x:c r="K392" s="247" t="str"/>
      <x:c r="L392" s="247" t="str"/>
      <x:c r="M392" s="113" t="n">
        <x:f>IF(A392="","",IF(OR(D392="",E392=""),"",IF(E392&lt;=D392,1,0)))</x:f>
        <x:v>1</x:v>
      </x:c>
      <x:c r="N392" s="120" t="n">
        <x:f>IF(A392="","",IF(OR(H392="",I392=""),"",IFERROR(I392/H392,0)))</x:f>
        <x:v>1</x:v>
      </x:c>
      <x:c r="O392" s="113" t="n">
        <x:f>IF(A392="","",IF(OR(D392="",E392=""),"",MAX(0,E392-D392)))</x:f>
        <x:v>0</x:v>
      </x:c>
      <x:c r="P392" s="113" t="n">
        <x:f>IF(B392="","",WEEKDAY(B392,2))</x:f>
        <x:v>6</x:v>
      </x:c>
      <x:c r="Q392" s="113" t="n">
        <x:f>IF(B392="","",MONTH(B392))</x:f>
        <x:v>10</x:v>
      </x:c>
      <x:c r="R392" s="113" t="n">
        <x:f>IF(B392="","",YEAR(B392))</x:f>
        <x:v>2026</x:v>
      </x:c>
    </x:row>
    <x:row r="393" ht="20" customHeight="1">
      <x:c r="A393" s="247" t="str">
        <x:v>K1-26-0350</x:v>
      </x:c>
      <x:c r="B393" s="248" t="n">
        <x:v>46277</x:v>
      </x:c>
      <x:c r="C393" s="247" t="n">
        <x:v>8</x:v>
      </x:c>
      <x:c r="D393" s="248" t="n">
        <x:v>46277</x:v>
      </x:c>
      <x:c r="E393" s="248" t="n">
        <x:v>46277</x:v>
      </x:c>
      <x:c r="F393" s="247" t="str">
        <x:v>D</x:v>
      </x:c>
      <x:c r="G393" s="247" t="str">
        <x:v>P-06</x:v>
      </x:c>
      <x:c r="H393" s="247" t="n">
        <x:v>21</x:v>
      </x:c>
      <x:c r="I393" s="247" t="n">
        <x:v>21</x:v>
      </x:c>
      <x:c r="J393" s="249" t="n">
        <x:v>965.41</x:v>
      </x:c>
      <x:c r="K393" s="247" t="str"/>
      <x:c r="L393" s="247" t="str"/>
      <x:c r="M393" s="113" t="n">
        <x:f>IF(A393="","",IF(OR(D393="",E393=""),"",IF(E393&lt;=D393,1,0)))</x:f>
        <x:v>1</x:v>
      </x:c>
      <x:c r="N393" s="120" t="n">
        <x:f>IF(A393="","",IF(OR(H393="",I393=""),"",IFERROR(I393/H393,0)))</x:f>
        <x:v>1</x:v>
      </x:c>
      <x:c r="O393" s="113" t="n">
        <x:f>IF(A393="","",IF(OR(D393="",E393=""),"",MAX(0,E393-D393)))</x:f>
        <x:v>0</x:v>
      </x:c>
      <x:c r="P393" s="113" t="n">
        <x:f>IF(B393="","",WEEKDAY(B393,2))</x:f>
        <x:v>6</x:v>
      </x:c>
      <x:c r="Q393" s="113" t="n">
        <x:f>IF(B393="","",MONTH(B393))</x:f>
        <x:v>9</x:v>
      </x:c>
      <x:c r="R393" s="113" t="n">
        <x:f>IF(B393="","",YEAR(B393))</x:f>
        <x:v>2026</x:v>
      </x:c>
    </x:row>
    <x:row r="394" ht="20" customHeight="1">
      <x:c r="A394" s="247" t="str">
        <x:v>K1-26-0001</x:v>
      </x:c>
      <x:c r="B394" s="248" t="n">
        <x:v>46024</x:v>
      </x:c>
      <x:c r="C394" s="247" t="n">
        <x:v>10</x:v>
      </x:c>
      <x:c r="D394" s="248" t="n">
        <x:v>46024</x:v>
      </x:c>
      <x:c r="E394" s="248" t="n">
        <x:v>46024</x:v>
      </x:c>
      <x:c r="F394" s="247" t="str">
        <x:v>B</x:v>
      </x:c>
      <x:c r="G394" s="247" t="str">
        <x:v>P-01</x:v>
      </x:c>
      <x:c r="H394" s="247" t="n">
        <x:v>9</x:v>
      </x:c>
      <x:c r="I394" s="247" t="n">
        <x:v>9</x:v>
      </x:c>
      <x:c r="J394" s="249" t="n">
        <x:v>205.35</x:v>
      </x:c>
      <x:c r="K394" s="247" t="str"/>
      <x:c r="L394" s="247" t="str"/>
      <x:c r="M394" s="113" t="n">
        <x:f>IF(A394="","",IF(OR(D394="",E394=""),"",IF(E394&lt;=D394,1,0)))</x:f>
        <x:v>1</x:v>
      </x:c>
      <x:c r="N394" s="120" t="n">
        <x:f>IF(A394="","",IF(OR(H394="",I394=""),"",IFERROR(I394/H394,0)))</x:f>
        <x:v>1</x:v>
      </x:c>
      <x:c r="O394" s="113" t="n">
        <x:f>IF(A394="","",IF(OR(D394="",E394=""),"",MAX(0,E394-D394)))</x:f>
        <x:v>0</x:v>
      </x:c>
      <x:c r="P394" s="113" t="n">
        <x:f>IF(B394="","",WEEKDAY(B394,2))</x:f>
        <x:v>5</x:v>
      </x:c>
      <x:c r="Q394" s="113" t="n">
        <x:f>IF(B394="","",MONTH(B394))</x:f>
        <x:v>1</x:v>
      </x:c>
      <x:c r="R394" s="113" t="n">
        <x:f>IF(B394="","",YEAR(B394))</x:f>
        <x:v>2026</x:v>
      </x:c>
    </x:row>
    <x:row r="395" ht="20" customHeight="1">
      <x:c r="A395" s="247" t="str">
        <x:v>K1-26-0035</x:v>
      </x:c>
      <x:c r="B395" s="248" t="n">
        <x:v>46077</x:v>
      </x:c>
      <x:c r="C395" s="247" t="n">
        <x:v>8</x:v>
      </x:c>
      <x:c r="D395" s="248" t="n">
        <x:v>46078</x:v>
      </x:c>
      <x:c r="E395" s="248" t="n">
        <x:v>46078</x:v>
      </x:c>
      <x:c r="F395" s="247" t="str">
        <x:v>A</x:v>
      </x:c>
      <x:c r="G395" s="247" t="str">
        <x:v>P-06</x:v>
      </x:c>
      <x:c r="H395" s="247" t="n">
        <x:v>10</x:v>
      </x:c>
      <x:c r="I395" s="247" t="n">
        <x:v>10</x:v>
      </x:c>
      <x:c r="J395" s="249" t="n">
        <x:v>227.94</x:v>
      </x:c>
      <x:c r="K395" s="247" t="str"/>
      <x:c r="L395" s="247" t="str"/>
      <x:c r="M395" s="113" t="n">
        <x:f>IF(A395="","",IF(OR(D395="",E395=""),"",IF(E395&lt;=D395,1,0)))</x:f>
        <x:v>1</x:v>
      </x:c>
      <x:c r="N395" s="120" t="n">
        <x:f>IF(A395="","",IF(OR(H395="",I395=""),"",IFERROR(I395/H395,0)))</x:f>
        <x:v>1</x:v>
      </x:c>
      <x:c r="O395" s="113" t="n">
        <x:f>IF(A395="","",IF(OR(D395="",E395=""),"",MAX(0,E395-D395)))</x:f>
        <x:v>0</x:v>
      </x:c>
      <x:c r="P395" s="113" t="n">
        <x:f>IF(B395="","",WEEKDAY(B395,2))</x:f>
        <x:v>2</x:v>
      </x:c>
      <x:c r="Q395" s="113" t="n">
        <x:f>IF(B395="","",MONTH(B395))</x:f>
        <x:v>2</x:v>
      </x:c>
      <x:c r="R395" s="113" t="n">
        <x:f>IF(B395="","",YEAR(B395))</x:f>
        <x:v>2026</x:v>
      </x:c>
    </x:row>
    <x:row r="396" ht="20" customHeight="1">
      <x:c r="A396" s="247" t="str">
        <x:v>K1-26-0285</x:v>
      </x:c>
      <x:c r="B396" s="248" t="n">
        <x:v>46211</x:v>
      </x:c>
      <x:c r="C396" s="247" t="n">
        <x:v>12</x:v>
      </x:c>
      <x:c r="D396" s="248" t="n">
        <x:v>46211</x:v>
      </x:c>
      <x:c r="E396" s="248" t="n">
        <x:v>46211</x:v>
      </x:c>
      <x:c r="F396" s="247" t="str">
        <x:v>B</x:v>
      </x:c>
      <x:c r="G396" s="247" t="str">
        <x:v>P-02</x:v>
      </x:c>
      <x:c r="H396" s="247" t="n">
        <x:v>20</x:v>
      </x:c>
      <x:c r="I396" s="247" t="n">
        <x:v>19</x:v>
      </x:c>
      <x:c r="J396" s="249" t="n">
        <x:v>775.44</x:v>
      </x:c>
      <x:c r="K396" s="247" t="str"/>
      <x:c r="L396" s="247" t="str"/>
      <x:c r="M396" s="113" t="n">
        <x:f>IF(A396="","",IF(OR(D396="",E396=""),"",IF(E396&lt;=D396,1,0)))</x:f>
        <x:v>1</x:v>
      </x:c>
      <x:c r="N396" s="120" t="n">
        <x:f>IF(A396="","",IF(OR(H396="",I396=""),"",IFERROR(I396/H396,0)))</x:f>
        <x:v>0.95</x:v>
      </x:c>
      <x:c r="O396" s="113" t="n">
        <x:f>IF(A396="","",IF(OR(D396="",E396=""),"",MAX(0,E396-D396)))</x:f>
        <x:v>0</x:v>
      </x:c>
      <x:c r="P396" s="113" t="n">
        <x:f>IF(B396="","",WEEKDAY(B396,2))</x:f>
        <x:v>3</x:v>
      </x:c>
      <x:c r="Q396" s="113" t="n">
        <x:f>IF(B396="","",MONTH(B396))</x:f>
        <x:v>7</x:v>
      </x:c>
      <x:c r="R396" s="113" t="n">
        <x:f>IF(B396="","",YEAR(B396))</x:f>
        <x:v>2026</x:v>
      </x:c>
    </x:row>
    <x:row r="397" ht="20" customHeight="1">
      <x:c r="A397" s="247" t="str">
        <x:v>K1-26-0344</x:v>
      </x:c>
      <x:c r="B397" s="248" t="n">
        <x:v>46274</x:v>
      </x:c>
      <x:c r="C397" s="247" t="n">
        <x:v>16</x:v>
      </x:c>
      <x:c r="D397" s="248" t="n">
        <x:v>46275</x:v>
      </x:c>
      <x:c r="E397" s="248" t="n">
        <x:v>46275</x:v>
      </x:c>
      <x:c r="F397" s="247" t="str">
        <x:v>C</x:v>
      </x:c>
      <x:c r="G397" s="247" t="str">
        <x:v>P-06</x:v>
      </x:c>
      <x:c r="H397" s="247" t="n">
        <x:v>15</x:v>
      </x:c>
      <x:c r="I397" s="247" t="n">
        <x:v>15</x:v>
      </x:c>
      <x:c r="J397" s="249" t="n">
        <x:v>603.52</x:v>
      </x:c>
      <x:c r="K397" s="247" t="str"/>
      <x:c r="L397" s="247" t="str"/>
      <x:c r="M397" s="113" t="n">
        <x:f>IF(A397="","",IF(OR(D397="",E397=""),"",IF(E397&lt;=D397,1,0)))</x:f>
        <x:v>1</x:v>
      </x:c>
      <x:c r="N397" s="120" t="n">
        <x:f>IF(A397="","",IF(OR(H397="",I397=""),"",IFERROR(I397/H397,0)))</x:f>
        <x:v>1</x:v>
      </x:c>
      <x:c r="O397" s="113" t="n">
        <x:f>IF(A397="","",IF(OR(D397="",E397=""),"",MAX(0,E397-D397)))</x:f>
        <x:v>0</x:v>
      </x:c>
      <x:c r="P397" s="113" t="n">
        <x:f>IF(B397="","",WEEKDAY(B397,2))</x:f>
        <x:v>3</x:v>
      </x:c>
      <x:c r="Q397" s="113" t="n">
        <x:f>IF(B397="","",MONTH(B397))</x:f>
        <x:v>9</x:v>
      </x:c>
      <x:c r="R397" s="113" t="n">
        <x:f>IF(B397="","",YEAR(B397))</x:f>
        <x:v>2026</x:v>
      </x:c>
    </x:row>
    <x:row r="398" ht="20" customHeight="1">
      <x:c r="A398" s="247" t="str">
        <x:v>K1-26-0288</x:v>
      </x:c>
      <x:c r="B398" s="248" t="n">
        <x:v>46220</x:v>
      </x:c>
      <x:c r="C398" s="247" t="n">
        <x:v>14</x:v>
      </x:c>
      <x:c r="D398" s="248" t="n">
        <x:v>46223</x:v>
      </x:c>
      <x:c r="E398" s="248" t="n">
        <x:v>46224</x:v>
      </x:c>
      <x:c r="F398" s="247" t="str">
        <x:v>A</x:v>
      </x:c>
      <x:c r="G398" s="247" t="str">
        <x:v>P-02</x:v>
      </x:c>
      <x:c r="H398" s="247" t="n">
        <x:v>4</x:v>
      </x:c>
      <x:c r="I398" s="247" t="n">
        <x:v>3</x:v>
      </x:c>
      <x:c r="J398" s="249" t="n">
        <x:v>80.17</x:v>
      </x:c>
      <x:c r="K398" s="247" t="str">
        <x:f>Lang!$B$59</x:f>
        <x:v>Low stock</x:v>
      </x:c>
      <x:c r="L398" s="247" t="str"/>
      <x:c r="M398" s="113" t="n">
        <x:f>IF(A398="","",IF(OR(D398="",E398=""),"",IF(E398&lt;=D398,1,0)))</x:f>
        <x:v>0</x:v>
      </x:c>
      <x:c r="N398" s="120" t="n">
        <x:f>IF(A398="","",IF(OR(H398="",I398=""),"",IFERROR(I398/H398,0)))</x:f>
        <x:v>0.75</x:v>
      </x:c>
      <x:c r="O398" s="113" t="n">
        <x:f>IF(A398="","",IF(OR(D398="",E398=""),"",MAX(0,E398-D398)))</x:f>
        <x:v>1</x:v>
      </x:c>
      <x:c r="P398" s="113" t="n">
        <x:f>IF(B398="","",WEEKDAY(B398,2))</x:f>
        <x:v>5</x:v>
      </x:c>
      <x:c r="Q398" s="113" t="n">
        <x:f>IF(B398="","",MONTH(B398))</x:f>
        <x:v>7</x:v>
      </x:c>
      <x:c r="R398" s="113" t="n">
        <x:f>IF(B398="","",YEAR(B398))</x:f>
        <x:v>2026</x:v>
      </x:c>
    </x:row>
    <x:row r="399" ht="20" customHeight="1">
      <x:c r="A399" s="247" t="str">
        <x:v>K1-26-0079</x:v>
      </x:c>
      <x:c r="B399" s="248" t="n">
        <x:v>46094</x:v>
      </x:c>
      <x:c r="C399" s="247" t="n">
        <x:v>16</x:v>
      </x:c>
      <x:c r="D399" s="248" t="n">
        <x:v>46096</x:v>
      </x:c>
      <x:c r="E399" s="248" t="n">
        <x:v>46096</x:v>
      </x:c>
      <x:c r="F399" s="247" t="str">
        <x:v>D</x:v>
      </x:c>
      <x:c r="G399" s="247" t="str">
        <x:v>P-05</x:v>
      </x:c>
      <x:c r="H399" s="247" t="n">
        <x:v>13</x:v>
      </x:c>
      <x:c r="I399" s="247" t="n">
        <x:v>13</x:v>
      </x:c>
      <x:c r="J399" s="249" t="n">
        <x:v>648.55</x:v>
      </x:c>
      <x:c r="K399" s="247" t="str"/>
      <x:c r="L399" s="247" t="str"/>
      <x:c r="M399" s="113" t="n">
        <x:f>IF(A399="","",IF(OR(D399="",E399=""),"",IF(E399&lt;=D399,1,0)))</x:f>
        <x:v>1</x:v>
      </x:c>
      <x:c r="N399" s="120" t="n">
        <x:f>IF(A399="","",IF(OR(H399="",I399=""),"",IFERROR(I399/H399,0)))</x:f>
        <x:v>1</x:v>
      </x:c>
      <x:c r="O399" s="113" t="n">
        <x:f>IF(A399="","",IF(OR(D399="",E399=""),"",MAX(0,E399-D399)))</x:f>
        <x:v>0</x:v>
      </x:c>
      <x:c r="P399" s="113" t="n">
        <x:f>IF(B399="","",WEEKDAY(B399,2))</x:f>
        <x:v>5</x:v>
      </x:c>
      <x:c r="Q399" s="113" t="n">
        <x:f>IF(B399="","",MONTH(B399))</x:f>
        <x:v>3</x:v>
      </x:c>
      <x:c r="R399" s="113" t="n">
        <x:f>IF(B399="","",YEAR(B399))</x:f>
        <x:v>2026</x:v>
      </x:c>
    </x:row>
    <x:row r="400" ht="20" customHeight="1">
      <x:c r="A400" s="247" t="str">
        <x:v>K1-26-0030</x:v>
      </x:c>
      <x:c r="B400" s="248" t="n">
        <x:v>46034</x:v>
      </x:c>
      <x:c r="C400" s="247" t="n">
        <x:v>10</x:v>
      </x:c>
      <x:c r="D400" s="248" t="n">
        <x:v>46036</x:v>
      </x:c>
      <x:c r="E400" s="248" t="n">
        <x:v>46036</x:v>
      </x:c>
      <x:c r="F400" s="247" t="str">
        <x:v>C</x:v>
      </x:c>
      <x:c r="G400" s="247" t="str">
        <x:v>P-03</x:v>
      </x:c>
      <x:c r="H400" s="247" t="n">
        <x:v>22</x:v>
      </x:c>
      <x:c r="I400" s="247" t="n">
        <x:v>22</x:v>
      </x:c>
      <x:c r="J400" s="249" t="n">
        <x:v>423.12</x:v>
      </x:c>
      <x:c r="K400" s="247" t="str"/>
      <x:c r="L400" s="247" t="str"/>
      <x:c r="M400" s="113" t="n">
        <x:f>IF(A400="","",IF(OR(D400="",E400=""),"",IF(E400&lt;=D400,1,0)))</x:f>
        <x:v>1</x:v>
      </x:c>
      <x:c r="N400" s="120" t="n">
        <x:f>IF(A400="","",IF(OR(H400="",I400=""),"",IFERROR(I400/H400,0)))</x:f>
        <x:v>1</x:v>
      </x:c>
      <x:c r="O400" s="113" t="n">
        <x:f>IF(A400="","",IF(OR(D400="",E400=""),"",MAX(0,E400-D400)))</x:f>
        <x:v>0</x:v>
      </x:c>
      <x:c r="P400" s="113" t="n">
        <x:f>IF(B400="","",WEEKDAY(B400,2))</x:f>
        <x:v>1</x:v>
      </x:c>
      <x:c r="Q400" s="113" t="n">
        <x:f>IF(B400="","",MONTH(B400))</x:f>
        <x:v>1</x:v>
      </x:c>
      <x:c r="R400" s="113" t="n">
        <x:f>IF(B400="","",YEAR(B400))</x:f>
        <x:v>2026</x:v>
      </x:c>
    </x:row>
    <x:row r="401" ht="20" customHeight="1">
      <x:c r="A401" s="247" t="str">
        <x:v>K1-26-0178</x:v>
      </x:c>
      <x:c r="B401" s="248" t="n">
        <x:v>46158</x:v>
      </x:c>
      <x:c r="C401" s="247" t="n">
        <x:v>12</x:v>
      </x:c>
      <x:c r="D401" s="248" t="n">
        <x:v>46159</x:v>
      </x:c>
      <x:c r="E401" s="248" t="n">
        <x:v>46162</x:v>
      </x:c>
      <x:c r="F401" s="247" t="str">
        <x:v>D</x:v>
      </x:c>
      <x:c r="G401" s="247" t="str">
        <x:v>P-06</x:v>
      </x:c>
      <x:c r="H401" s="247" t="n">
        <x:v>6</x:v>
      </x:c>
      <x:c r="I401" s="247" t="n">
        <x:v>6</x:v>
      </x:c>
      <x:c r="J401" s="249" t="n">
        <x:v>243.01</x:v>
      </x:c>
      <x:c r="K401" s="247" t="str">
        <x:f>Lang!$B$59</x:f>
        <x:v>Low stock</x:v>
      </x:c>
      <x:c r="L401" s="247" t="str"/>
      <x:c r="M401" s="113" t="n">
        <x:f>IF(A401="","",IF(OR(D401="",E401=""),"",IF(E401&lt;=D401,1,0)))</x:f>
        <x:v>0</x:v>
      </x:c>
      <x:c r="N401" s="120" t="n">
        <x:f>IF(A401="","",IF(OR(H401="",I401=""),"",IFERROR(I401/H401,0)))</x:f>
        <x:v>1</x:v>
      </x:c>
      <x:c r="O401" s="113" t="n">
        <x:f>IF(A401="","",IF(OR(D401="",E401=""),"",MAX(0,E401-D401)))</x:f>
        <x:v>3</x:v>
      </x:c>
      <x:c r="P401" s="113" t="n">
        <x:f>IF(B401="","",WEEKDAY(B401,2))</x:f>
        <x:v>6</x:v>
      </x:c>
      <x:c r="Q401" s="113" t="n">
        <x:f>IF(B401="","",MONTH(B401))</x:f>
        <x:v>5</x:v>
      </x:c>
      <x:c r="R401" s="113" t="n">
        <x:f>IF(B401="","",YEAR(B401))</x:f>
        <x:v>2026</x:v>
      </x:c>
    </x:row>
    <x:row r="402" ht="20" customHeight="1">
      <x:c r="A402" s="247" t="str">
        <x:v>K1-26-0401</x:v>
      </x:c>
      <x:c r="B402" s="248" t="n">
        <x:v>46298</x:v>
      </x:c>
      <x:c r="C402" s="247" t="n">
        <x:v>12</x:v>
      </x:c>
      <x:c r="D402" s="248" t="n">
        <x:v>46299</x:v>
      </x:c>
      <x:c r="E402" s="248" t="n">
        <x:v>46298</x:v>
      </x:c>
      <x:c r="F402" s="247" t="str">
        <x:v>A</x:v>
      </x:c>
      <x:c r="G402" s="247" t="str">
        <x:v>P-01</x:v>
      </x:c>
      <x:c r="H402" s="247" t="n">
        <x:v>6</x:v>
      </x:c>
      <x:c r="I402" s="247" t="n">
        <x:v>6</x:v>
      </x:c>
      <x:c r="J402" s="249" t="n">
        <x:v>93.77</x:v>
      </x:c>
      <x:c r="K402" s="247" t="str"/>
      <x:c r="L402" s="247" t="str"/>
      <x:c r="M402" s="113" t="n">
        <x:f>IF(A402="","",IF(OR(D402="",E402=""),"",IF(E402&lt;=D402,1,0)))</x:f>
        <x:v>1</x:v>
      </x:c>
      <x:c r="N402" s="120" t="n">
        <x:f>IF(A402="","",IF(OR(H402="",I402=""),"",IFERROR(I402/H402,0)))</x:f>
        <x:v>1</x:v>
      </x:c>
      <x:c r="O402" s="113" t="n">
        <x:f>IF(A402="","",IF(OR(D402="",E402=""),"",MAX(0,E402-D402)))</x:f>
        <x:v>0</x:v>
      </x:c>
      <x:c r="P402" s="113" t="n">
        <x:f>IF(B402="","",WEEKDAY(B402,2))</x:f>
        <x:v>6</x:v>
      </x:c>
      <x:c r="Q402" s="113" t="n">
        <x:f>IF(B402="","",MONTH(B402))</x:f>
        <x:v>10</x:v>
      </x:c>
      <x:c r="R402" s="113" t="n">
        <x:f>IF(B402="","",YEAR(B402))</x:f>
        <x:v>2026</x:v>
      </x:c>
    </x:row>
    <x:row r="403" ht="20" customHeight="1">
      <x:c r="A403" s="247" t="str">
        <x:v>K1-26-0174</x:v>
      </x:c>
      <x:c r="B403" s="248" t="n">
        <x:v>46147</x:v>
      </x:c>
      <x:c r="C403" s="247" t="n">
        <x:v>10</x:v>
      </x:c>
      <x:c r="D403" s="248" t="n">
        <x:v>46150</x:v>
      </x:c>
      <x:c r="E403" s="248" t="n">
        <x:v>46149</x:v>
      </x:c>
      <x:c r="F403" s="247" t="str">
        <x:v>B</x:v>
      </x:c>
      <x:c r="G403" s="247" t="str">
        <x:v>P-02</x:v>
      </x:c>
      <x:c r="H403" s="247" t="n">
        <x:v>3</x:v>
      </x:c>
      <x:c r="I403" s="247" t="n">
        <x:v>3</x:v>
      </x:c>
      <x:c r="J403" s="249" t="n">
        <x:v>142.93</x:v>
      </x:c>
      <x:c r="K403" s="247" t="str"/>
      <x:c r="L403" s="247" t="str"/>
      <x:c r="M403" s="113" t="n">
        <x:f>IF(A403="","",IF(OR(D403="",E403=""),"",IF(E403&lt;=D403,1,0)))</x:f>
        <x:v>1</x:v>
      </x:c>
      <x:c r="N403" s="120" t="n">
        <x:f>IF(A403="","",IF(OR(H403="",I403=""),"",IFERROR(I403/H403,0)))</x:f>
        <x:v>1</x:v>
      </x:c>
      <x:c r="O403" s="113" t="n">
        <x:f>IF(A403="","",IF(OR(D403="",E403=""),"",MAX(0,E403-D403)))</x:f>
        <x:v>0</x:v>
      </x:c>
      <x:c r="P403" s="113" t="n">
        <x:f>IF(B403="","",WEEKDAY(B403,2))</x:f>
        <x:v>2</x:v>
      </x:c>
      <x:c r="Q403" s="113" t="n">
        <x:f>IF(B403="","",MONTH(B403))</x:f>
        <x:v>5</x:v>
      </x:c>
      <x:c r="R403" s="113" t="n">
        <x:f>IF(B403="","",YEAR(B403))</x:f>
        <x:v>2026</x:v>
      </x:c>
    </x:row>
    <x:row r="404" ht="20" customHeight="1">
      <x:c r="A404" s="247" t="str">
        <x:v>K1-26-0385</x:v>
      </x:c>
      <x:c r="B404" s="248" t="n">
        <x:v>46287</x:v>
      </x:c>
      <x:c r="C404" s="247" t="n">
        <x:v>16</x:v>
      </x:c>
      <x:c r="D404" s="248" t="n">
        <x:v>46290</x:v>
      </x:c>
      <x:c r="E404" s="248" t="n">
        <x:v>46290</x:v>
      </x:c>
      <x:c r="F404" s="247" t="str">
        <x:v>B</x:v>
      </x:c>
      <x:c r="G404" s="247" t="str">
        <x:v>P-01</x:v>
      </x:c>
      <x:c r="H404" s="247" t="n">
        <x:v>2</x:v>
      </x:c>
      <x:c r="I404" s="247" t="n">
        <x:v>2</x:v>
      </x:c>
      <x:c r="J404" s="249" t="n">
        <x:v>52.79</x:v>
      </x:c>
      <x:c r="K404" s="247" t="str"/>
      <x:c r="L404" s="247" t="str"/>
      <x:c r="M404" s="113" t="n">
        <x:f>IF(A404="","",IF(OR(D404="",E404=""),"",IF(E404&lt;=D404,1,0)))</x:f>
        <x:v>1</x:v>
      </x:c>
      <x:c r="N404" s="120" t="n">
        <x:f>IF(A404="","",IF(OR(H404="",I404=""),"",IFERROR(I404/H404,0)))</x:f>
        <x:v>1</x:v>
      </x:c>
      <x:c r="O404" s="113" t="n">
        <x:f>IF(A404="","",IF(OR(D404="",E404=""),"",MAX(0,E404-D404)))</x:f>
        <x:v>0</x:v>
      </x:c>
      <x:c r="P404" s="113" t="n">
        <x:f>IF(B404="","",WEEKDAY(B404,2))</x:f>
        <x:v>2</x:v>
      </x:c>
      <x:c r="Q404" s="113" t="n">
        <x:f>IF(B404="","",MONTH(B404))</x:f>
        <x:v>9</x:v>
      </x:c>
      <x:c r="R404" s="113" t="n">
        <x:f>IF(B404="","",YEAR(B404))</x:f>
        <x:v>2026</x:v>
      </x:c>
    </x:row>
    <x:row r="405" ht="20" customHeight="1">
      <x:c r="A405" s="247" t="str">
        <x:v>K1-26-0217</x:v>
      </x:c>
      <x:c r="B405" s="248" t="n">
        <x:v>46178</x:v>
      </x:c>
      <x:c r="C405" s="247" t="n">
        <x:v>14</x:v>
      </x:c>
      <x:c r="D405" s="248" t="n">
        <x:v>46180</x:v>
      </x:c>
      <x:c r="E405" s="248" t="n">
        <x:v>46180</x:v>
      </x:c>
      <x:c r="F405" s="247" t="str">
        <x:v>B</x:v>
      </x:c>
      <x:c r="G405" s="247" t="str">
        <x:v>P-02</x:v>
      </x:c>
      <x:c r="H405" s="247" t="n">
        <x:v>18</x:v>
      </x:c>
      <x:c r="I405" s="247" t="n">
        <x:v>18</x:v>
      </x:c>
      <x:c r="J405" s="249" t="n">
        <x:v>615.79</x:v>
      </x:c>
      <x:c r="K405" s="247" t="str"/>
      <x:c r="L405" s="247" t="str"/>
      <x:c r="M405" s="113" t="n">
        <x:f>IF(A405="","",IF(OR(D405="",E405=""),"",IF(E405&lt;=D405,1,0)))</x:f>
        <x:v>1</x:v>
      </x:c>
      <x:c r="N405" s="120" t="n">
        <x:f>IF(A405="","",IF(OR(H405="",I405=""),"",IFERROR(I405/H405,0)))</x:f>
        <x:v>1</x:v>
      </x:c>
      <x:c r="O405" s="113" t="n">
        <x:f>IF(A405="","",IF(OR(D405="",E405=""),"",MAX(0,E405-D405)))</x:f>
        <x:v>0</x:v>
      </x:c>
      <x:c r="P405" s="113" t="n">
        <x:f>IF(B405="","",WEEKDAY(B405,2))</x:f>
        <x:v>5</x:v>
      </x:c>
      <x:c r="Q405" s="113" t="n">
        <x:f>IF(B405="","",MONTH(B405))</x:f>
        <x:v>6</x:v>
      </x:c>
      <x:c r="R405" s="113" t="n">
        <x:f>IF(B405="","",YEAR(B405))</x:f>
        <x:v>2026</x:v>
      </x:c>
    </x:row>
    <x:row r="406" ht="20" customHeight="1">
      <x:c r="A406" s="247" t="str">
        <x:v>K1-26-0194</x:v>
      </x:c>
      <x:c r="B406" s="248" t="n">
        <x:v>46155</x:v>
      </x:c>
      <x:c r="C406" s="247" t="n">
        <x:v>18</x:v>
      </x:c>
      <x:c r="D406" s="248" t="n">
        <x:v>46156</x:v>
      </x:c>
      <x:c r="E406" s="248" t="n">
        <x:v>46160</x:v>
      </x:c>
      <x:c r="F406" s="247" t="str">
        <x:v>D</x:v>
      </x:c>
      <x:c r="G406" s="247" t="str">
        <x:v>P-06</x:v>
      </x:c>
      <x:c r="H406" s="247" t="n">
        <x:v>11</x:v>
      </x:c>
      <x:c r="I406" s="247" t="n">
        <x:v>10</x:v>
      </x:c>
      <x:c r="J406" s="249" t="n">
        <x:v>456.32</x:v>
      </x:c>
      <x:c r="K406" s="247" t="str">
        <x:f>Lang!$B$60</x:f>
        <x:v>Picking delay</x:v>
      </x:c>
      <x:c r="L406" s="247" t="str"/>
      <x:c r="M406" s="113" t="n">
        <x:f>IF(A406="","",IF(OR(D406="",E406=""),"",IF(E406&lt;=D406,1,0)))</x:f>
        <x:v>0</x:v>
      </x:c>
      <x:c r="N406" s="120" t="n">
        <x:f>IF(A406="","",IF(OR(H406="",I406=""),"",IFERROR(I406/H406,0)))</x:f>
        <x:v>0.9090909090909091</x:v>
      </x:c>
      <x:c r="O406" s="113" t="n">
        <x:f>IF(A406="","",IF(OR(D406="",E406=""),"",MAX(0,E406-D406)))</x:f>
        <x:v>4</x:v>
      </x:c>
      <x:c r="P406" s="113" t="n">
        <x:f>IF(B406="","",WEEKDAY(B406,2))</x:f>
        <x:v>3</x:v>
      </x:c>
      <x:c r="Q406" s="113" t="n">
        <x:f>IF(B406="","",MONTH(B406))</x:f>
        <x:v>5</x:v>
      </x:c>
      <x:c r="R406" s="113" t="n">
        <x:f>IF(B406="","",YEAR(B406))</x:f>
        <x:v>2026</x:v>
      </x:c>
    </x:row>
    <x:row r="407" ht="20" customHeight="1">
      <x:c r="A407" s="247" t="str">
        <x:v>K1-26-0184</x:v>
      </x:c>
      <x:c r="B407" s="248" t="n">
        <x:v>46161</x:v>
      </x:c>
      <x:c r="C407" s="247" t="n">
        <x:v>8</x:v>
      </x:c>
      <x:c r="D407" s="248" t="n">
        <x:v>46163</x:v>
      </x:c>
      <x:c r="E407" s="248" t="n">
        <x:v>46163</x:v>
      </x:c>
      <x:c r="F407" s="247" t="str">
        <x:v>D</x:v>
      </x:c>
      <x:c r="G407" s="247" t="str">
        <x:v>P-04</x:v>
      </x:c>
      <x:c r="H407" s="247" t="n">
        <x:v>8</x:v>
      </x:c>
      <x:c r="I407" s="247" t="n">
        <x:v>8</x:v>
      </x:c>
      <x:c r="J407" s="249" t="n">
        <x:v>154.73</x:v>
      </x:c>
      <x:c r="K407" s="247" t="str"/>
      <x:c r="L407" s="247" t="str"/>
      <x:c r="M407" s="113" t="n">
        <x:f>IF(A407="","",IF(OR(D407="",E407=""),"",IF(E407&lt;=D407,1,0)))</x:f>
        <x:v>1</x:v>
      </x:c>
      <x:c r="N407" s="120" t="n">
        <x:f>IF(A407="","",IF(OR(H407="",I407=""),"",IFERROR(I407/H407,0)))</x:f>
        <x:v>1</x:v>
      </x:c>
      <x:c r="O407" s="113" t="n">
        <x:f>IF(A407="","",IF(OR(D407="",E407=""),"",MAX(0,E407-D407)))</x:f>
        <x:v>0</x:v>
      </x:c>
      <x:c r="P407" s="113" t="n">
        <x:f>IF(B407="","",WEEKDAY(B407,2))</x:f>
        <x:v>2</x:v>
      </x:c>
      <x:c r="Q407" s="113" t="n">
        <x:f>IF(B407="","",MONTH(B407))</x:f>
        <x:v>5</x:v>
      </x:c>
      <x:c r="R407" s="113" t="n">
        <x:f>IF(B407="","",YEAR(B407))</x:f>
        <x:v>2026</x:v>
      </x:c>
    </x:row>
    <x:row r="408" ht="20" customHeight="1">
      <x:c r="A408" s="247" t="str">
        <x:v>K1-26-0179</x:v>
      </x:c>
      <x:c r="B408" s="248" t="n">
        <x:v>46161</x:v>
      </x:c>
      <x:c r="C408" s="247" t="n">
        <x:v>8</x:v>
      </x:c>
      <x:c r="D408" s="248" t="n">
        <x:v>46161</x:v>
      </x:c>
      <x:c r="E408" s="248" t="n">
        <x:v>46161</x:v>
      </x:c>
      <x:c r="F408" s="247" t="str">
        <x:v>C</x:v>
      </x:c>
      <x:c r="G408" s="247" t="str">
        <x:v>P-04</x:v>
      </x:c>
      <x:c r="H408" s="247" t="n">
        <x:v>16</x:v>
      </x:c>
      <x:c r="I408" s="247" t="n">
        <x:v>16</x:v>
      </x:c>
      <x:c r="J408" s="249" t="n">
        <x:v>398.65</x:v>
      </x:c>
      <x:c r="K408" s="247" t="str"/>
      <x:c r="L408" s="247" t="str"/>
      <x:c r="M408" s="113" t="n">
        <x:f>IF(A408="","",IF(OR(D408="",E408=""),"",IF(E408&lt;=D408,1,0)))</x:f>
        <x:v>1</x:v>
      </x:c>
      <x:c r="N408" s="120" t="n">
        <x:f>IF(A408="","",IF(OR(H408="",I408=""),"",IFERROR(I408/H408,0)))</x:f>
        <x:v>1</x:v>
      </x:c>
      <x:c r="O408" s="113" t="n">
        <x:f>IF(A408="","",IF(OR(D408="",E408=""),"",MAX(0,E408-D408)))</x:f>
        <x:v>0</x:v>
      </x:c>
      <x:c r="P408" s="113" t="n">
        <x:f>IF(B408="","",WEEKDAY(B408,2))</x:f>
        <x:v>2</x:v>
      </x:c>
      <x:c r="Q408" s="113" t="n">
        <x:f>IF(B408="","",MONTH(B408))</x:f>
        <x:v>5</x:v>
      </x:c>
      <x:c r="R408" s="113" t="n">
        <x:f>IF(B408="","",YEAR(B408))</x:f>
        <x:v>2026</x:v>
      </x:c>
    </x:row>
    <x:row r="409" ht="20" customHeight="1">
      <x:c r="A409" s="247" t="str">
        <x:v>K1-26-0294</x:v>
      </x:c>
      <x:c r="B409" s="248" t="n">
        <x:v>46251</x:v>
      </x:c>
      <x:c r="C409" s="247" t="n">
        <x:v>8</x:v>
      </x:c>
      <x:c r="D409" s="248" t="n">
        <x:v>46251</x:v>
      </x:c>
      <x:c r="E409" s="248" t="n">
        <x:v>46251</x:v>
      </x:c>
      <x:c r="F409" s="247" t="str">
        <x:v>B</x:v>
      </x:c>
      <x:c r="G409" s="247" t="str">
        <x:v>P-01</x:v>
      </x:c>
      <x:c r="H409" s="247" t="n">
        <x:v>19</x:v>
      </x:c>
      <x:c r="I409" s="247" t="n">
        <x:v>19</x:v>
      </x:c>
      <x:c r="J409" s="249" t="n">
        <x:v>587.31</x:v>
      </x:c>
      <x:c r="K409" s="247" t="str"/>
      <x:c r="L409" s="247" t="str"/>
      <x:c r="M409" s="113" t="n">
        <x:f>IF(A409="","",IF(OR(D409="",E409=""),"",IF(E409&lt;=D409,1,0)))</x:f>
        <x:v>1</x:v>
      </x:c>
      <x:c r="N409" s="120" t="n">
        <x:f>IF(A409="","",IF(OR(H409="",I409=""),"",IFERROR(I409/H409,0)))</x:f>
        <x:v>1</x:v>
      </x:c>
      <x:c r="O409" s="113" t="n">
        <x:f>IF(A409="","",IF(OR(D409="",E409=""),"",MAX(0,E409-D409)))</x:f>
        <x:v>0</x:v>
      </x:c>
      <x:c r="P409" s="113" t="n">
        <x:f>IF(B409="","",WEEKDAY(B409,2))</x:f>
        <x:v>1</x:v>
      </x:c>
      <x:c r="Q409" s="113" t="n">
        <x:f>IF(B409="","",MONTH(B409))</x:f>
        <x:v>8</x:v>
      </x:c>
      <x:c r="R409" s="113" t="n">
        <x:f>IF(B409="","",YEAR(B409))</x:f>
        <x:v>2026</x:v>
      </x:c>
    </x:row>
    <x:row r="410" ht="20" customHeight="1">
      <x:c r="A410" s="247" t="str">
        <x:v>K1-26-0062</x:v>
      </x:c>
      <x:c r="B410" s="248" t="n">
        <x:v>46061</x:v>
      </x:c>
      <x:c r="C410" s="247" t="n">
        <x:v>8</x:v>
      </x:c>
      <x:c r="D410" s="248" t="n">
        <x:v>46063</x:v>
      </x:c>
      <x:c r="E410" s="248" t="n">
        <x:v>46063</x:v>
      </x:c>
      <x:c r="F410" s="247" t="str">
        <x:v>A</x:v>
      </x:c>
      <x:c r="G410" s="247" t="str">
        <x:v>P-06</x:v>
      </x:c>
      <x:c r="H410" s="247" t="n">
        <x:v>14</x:v>
      </x:c>
      <x:c r="I410" s="247" t="n">
        <x:v>14</x:v>
      </x:c>
      <x:c r="J410" s="249" t="n">
        <x:v>409.26</x:v>
      </x:c>
      <x:c r="K410" s="247" t="str"/>
      <x:c r="L410" s="247" t="str"/>
      <x:c r="M410" s="113" t="n">
        <x:f>IF(A410="","",IF(OR(D410="",E410=""),"",IF(E410&lt;=D410,1,0)))</x:f>
        <x:v>1</x:v>
      </x:c>
      <x:c r="N410" s="120" t="n">
        <x:f>IF(A410="","",IF(OR(H410="",I410=""),"",IFERROR(I410/H410,0)))</x:f>
        <x:v>1</x:v>
      </x:c>
      <x:c r="O410" s="113" t="n">
        <x:f>IF(A410="","",IF(OR(D410="",E410=""),"",MAX(0,E410-D410)))</x:f>
        <x:v>0</x:v>
      </x:c>
      <x:c r="P410" s="113" t="n">
        <x:f>IF(B410="","",WEEKDAY(B410,2))</x:f>
        <x:v>7</x:v>
      </x:c>
      <x:c r="Q410" s="113" t="n">
        <x:f>IF(B410="","",MONTH(B410))</x:f>
        <x:v>2</x:v>
      </x:c>
      <x:c r="R410" s="113" t="n">
        <x:f>IF(B410="","",YEAR(B410))</x:f>
        <x:v>2026</x:v>
      </x:c>
    </x:row>
    <x:row r="411" ht="20" customHeight="1">
      <x:c r="A411" s="247" t="str">
        <x:v>K1-26-0234</x:v>
      </x:c>
      <x:c r="B411" s="248" t="n">
        <x:v>46191</x:v>
      </x:c>
      <x:c r="C411" s="247" t="n">
        <x:v>12</x:v>
      </x:c>
      <x:c r="D411" s="248" t="n">
        <x:v>46191</x:v>
      </x:c>
      <x:c r="E411" s="248" t="n">
        <x:v>46191</x:v>
      </x:c>
      <x:c r="F411" s="247" t="str">
        <x:v>A</x:v>
      </x:c>
      <x:c r="G411" s="247" t="str">
        <x:v>P-02</x:v>
      </x:c>
      <x:c r="H411" s="247" t="n">
        <x:v>16</x:v>
      </x:c>
      <x:c r="I411" s="247" t="n">
        <x:v>14</x:v>
      </x:c>
      <x:c r="J411" s="249" t="n">
        <x:v>597.88</x:v>
      </x:c>
      <x:c r="K411" s="247" t="str"/>
      <x:c r="L411" s="247" t="str"/>
      <x:c r="M411" s="113" t="n">
        <x:f>IF(A411="","",IF(OR(D411="",E411=""),"",IF(E411&lt;=D411,1,0)))</x:f>
        <x:v>1</x:v>
      </x:c>
      <x:c r="N411" s="120" t="n">
        <x:f>IF(A411="","",IF(OR(H411="",I411=""),"",IFERROR(I411/H411,0)))</x:f>
        <x:v>0.875</x:v>
      </x:c>
      <x:c r="O411" s="113" t="n">
        <x:f>IF(A411="","",IF(OR(D411="",E411=""),"",MAX(0,E411-D411)))</x:f>
        <x:v>0</x:v>
      </x:c>
      <x:c r="P411" s="113" t="n">
        <x:f>IF(B411="","",WEEKDAY(B411,2))</x:f>
        <x:v>4</x:v>
      </x:c>
      <x:c r="Q411" s="113" t="n">
        <x:f>IF(B411="","",MONTH(B411))</x:f>
        <x:v>6</x:v>
      </x:c>
      <x:c r="R411" s="113" t="n">
        <x:f>IF(B411="","",YEAR(B411))</x:f>
        <x:v>2026</x:v>
      </x:c>
    </x:row>
    <x:row r="412" ht="20" customHeight="1">
      <x:c r="A412" s="247" t="str">
        <x:v>K1-26-0032</x:v>
      </x:c>
      <x:c r="B412" s="248" t="n">
        <x:v>46041</x:v>
      </x:c>
      <x:c r="C412" s="247" t="n">
        <x:v>10</x:v>
      </x:c>
      <x:c r="D412" s="248" t="n">
        <x:v>46042</x:v>
      </x:c>
      <x:c r="E412" s="248" t="n">
        <x:v>46042</x:v>
      </x:c>
      <x:c r="F412" s="247" t="str">
        <x:v>C</x:v>
      </x:c>
      <x:c r="G412" s="247" t="str">
        <x:v>P-03</x:v>
      </x:c>
      <x:c r="H412" s="247" t="n">
        <x:v>12</x:v>
      </x:c>
      <x:c r="I412" s="247" t="n">
        <x:v>12</x:v>
      </x:c>
      <x:c r="J412" s="249" t="n">
        <x:v>206.88</x:v>
      </x:c>
      <x:c r="K412" s="247" t="str"/>
      <x:c r="L412" s="247" t="str"/>
      <x:c r="M412" s="113" t="n">
        <x:f>IF(A412="","",IF(OR(D412="",E412=""),"",IF(E412&lt;=D412,1,0)))</x:f>
        <x:v>1</x:v>
      </x:c>
      <x:c r="N412" s="120" t="n">
        <x:f>IF(A412="","",IF(OR(H412="",I412=""),"",IFERROR(I412/H412,0)))</x:f>
        <x:v>1</x:v>
      </x:c>
      <x:c r="O412" s="113" t="n">
        <x:f>IF(A412="","",IF(OR(D412="",E412=""),"",MAX(0,E412-D412)))</x:f>
        <x:v>0</x:v>
      </x:c>
      <x:c r="P412" s="113" t="n">
        <x:f>IF(B412="","",WEEKDAY(B412,2))</x:f>
        <x:v>1</x:v>
      </x:c>
      <x:c r="Q412" s="113" t="n">
        <x:f>IF(B412="","",MONTH(B412))</x:f>
        <x:v>1</x:v>
      </x:c>
      <x:c r="R412" s="113" t="n">
        <x:f>IF(B412="","",YEAR(B412))</x:f>
        <x:v>2026</x:v>
      </x:c>
    </x:row>
    <x:row r="413" ht="20" customHeight="1">
      <x:c r="A413" s="247" t="str">
        <x:v>K1-26-0118</x:v>
      </x:c>
      <x:c r="B413" s="248" t="n">
        <x:v>46134</x:v>
      </x:c>
      <x:c r="C413" s="247" t="n">
        <x:v>18</x:v>
      </x:c>
      <x:c r="D413" s="248" t="n">
        <x:v>46136</x:v>
      </x:c>
      <x:c r="E413" s="248" t="n">
        <x:v>46136</x:v>
      </x:c>
      <x:c r="F413" s="247" t="str">
        <x:v>D</x:v>
      </x:c>
      <x:c r="G413" s="247" t="str">
        <x:v>P-05</x:v>
      </x:c>
      <x:c r="H413" s="247" t="n">
        <x:v>4</x:v>
      </x:c>
      <x:c r="I413" s="247" t="n">
        <x:v>3</x:v>
      </x:c>
      <x:c r="J413" s="249" t="n">
        <x:v>131.41</x:v>
      </x:c>
      <x:c r="K413" s="247" t="str"/>
      <x:c r="L413" s="247" t="str"/>
      <x:c r="M413" s="113" t="n">
        <x:f>IF(A413="","",IF(OR(D413="",E413=""),"",IF(E413&lt;=D413,1,0)))</x:f>
        <x:v>1</x:v>
      </x:c>
      <x:c r="N413" s="120" t="n">
        <x:f>IF(A413="","",IF(OR(H413="",I413=""),"",IFERROR(I413/H413,0)))</x:f>
        <x:v>0.75</x:v>
      </x:c>
      <x:c r="O413" s="113" t="n">
        <x:f>IF(A413="","",IF(OR(D413="",E413=""),"",MAX(0,E413-D413)))</x:f>
        <x:v>0</x:v>
      </x:c>
      <x:c r="P413" s="113" t="n">
        <x:f>IF(B413="","",WEEKDAY(B413,2))</x:f>
        <x:v>3</x:v>
      </x:c>
      <x:c r="Q413" s="113" t="n">
        <x:f>IF(B413="","",MONTH(B413))</x:f>
        <x:v>4</x:v>
      </x:c>
      <x:c r="R413" s="113" t="n">
        <x:f>IF(B413="","",YEAR(B413))</x:f>
        <x:v>2026</x:v>
      </x:c>
    </x:row>
    <x:row r="414" ht="20" customHeight="1">
      <x:c r="A414" s="247" t="str">
        <x:v>K1-26-0132</x:v>
      </x:c>
      <x:c r="B414" s="248" t="n">
        <x:v>46135</x:v>
      </x:c>
      <x:c r="C414" s="247" t="n">
        <x:v>12</x:v>
      </x:c>
      <x:c r="D414" s="248" t="n">
        <x:v>46137</x:v>
      </x:c>
      <x:c r="E414" s="248" t="n">
        <x:v>46137</x:v>
      </x:c>
      <x:c r="F414" s="247" t="str">
        <x:v>D</x:v>
      </x:c>
      <x:c r="G414" s="247" t="str">
        <x:v>P-06</x:v>
      </x:c>
      <x:c r="H414" s="247" t="n">
        <x:v>19</x:v>
      </x:c>
      <x:c r="I414" s="247" t="n">
        <x:v>19</x:v>
      </x:c>
      <x:c r="J414" s="249" t="n">
        <x:v>767.48</x:v>
      </x:c>
      <x:c r="K414" s="247" t="str"/>
      <x:c r="L414" s="247" t="str"/>
      <x:c r="M414" s="113" t="n">
        <x:f>IF(A414="","",IF(OR(D414="",E414=""),"",IF(E414&lt;=D414,1,0)))</x:f>
        <x:v>1</x:v>
      </x:c>
      <x:c r="N414" s="120" t="n">
        <x:f>IF(A414="","",IF(OR(H414="",I414=""),"",IFERROR(I414/H414,0)))</x:f>
        <x:v>1</x:v>
      </x:c>
      <x:c r="O414" s="113" t="n">
        <x:f>IF(A414="","",IF(OR(D414="",E414=""),"",MAX(0,E414-D414)))</x:f>
        <x:v>0</x:v>
      </x:c>
      <x:c r="P414" s="113" t="n">
        <x:f>IF(B414="","",WEEKDAY(B414,2))</x:f>
        <x:v>4</x:v>
      </x:c>
      <x:c r="Q414" s="113" t="n">
        <x:f>IF(B414="","",MONTH(B414))</x:f>
        <x:v>4</x:v>
      </x:c>
      <x:c r="R414" s="113" t="n">
        <x:f>IF(B414="","",YEAR(B414))</x:f>
        <x:v>2026</x:v>
      </x:c>
    </x:row>
    <x:row r="415" ht="20" customHeight="1">
      <x:c r="A415" s="247" t="str">
        <x:v>K1-26-0099</x:v>
      </x:c>
      <x:c r="B415" s="248" t="n">
        <x:v>46096</x:v>
      </x:c>
      <x:c r="C415" s="247" t="n">
        <x:v>12</x:v>
      </x:c>
      <x:c r="D415" s="248" t="n">
        <x:v>46099</x:v>
      </x:c>
      <x:c r="E415" s="248" t="n">
        <x:v>46099</x:v>
      </x:c>
      <x:c r="F415" s="247" t="str">
        <x:v>A</x:v>
      </x:c>
      <x:c r="G415" s="247" t="str">
        <x:v>P-04</x:v>
      </x:c>
      <x:c r="H415" s="247" t="n">
        <x:v>4</x:v>
      </x:c>
      <x:c r="I415" s="247" t="n">
        <x:v>3</x:v>
      </x:c>
      <x:c r="J415" s="249" t="n">
        <x:v>167.83</x:v>
      </x:c>
      <x:c r="K415" s="247" t="str"/>
      <x:c r="L415" s="247" t="str"/>
      <x:c r="M415" s="113" t="n">
        <x:f>IF(A415="","",IF(OR(D415="",E415=""),"",IF(E415&lt;=D415,1,0)))</x:f>
        <x:v>1</x:v>
      </x:c>
      <x:c r="N415" s="120" t="n">
        <x:f>IF(A415="","",IF(OR(H415="",I415=""),"",IFERROR(I415/H415,0)))</x:f>
        <x:v>0.75</x:v>
      </x:c>
      <x:c r="O415" s="113" t="n">
        <x:f>IF(A415="","",IF(OR(D415="",E415=""),"",MAX(0,E415-D415)))</x:f>
        <x:v>0</x:v>
      </x:c>
      <x:c r="P415" s="113" t="n">
        <x:f>IF(B415="","",WEEKDAY(B415,2))</x:f>
        <x:v>7</x:v>
      </x:c>
      <x:c r="Q415" s="113" t="n">
        <x:f>IF(B415="","",MONTH(B415))</x:f>
        <x:v>3</x:v>
      </x:c>
      <x:c r="R415" s="113" t="n">
        <x:f>IF(B415="","",YEAR(B415))</x:f>
        <x:v>2026</x:v>
      </x:c>
    </x:row>
    <x:row r="416" ht="20" customHeight="1">
      <x:c r="A416" s="247" t="str">
        <x:v>K1-26-0303</x:v>
      </x:c>
      <x:c r="B416" s="248" t="n">
        <x:v>46254</x:v>
      </x:c>
      <x:c r="C416" s="247" t="n">
        <x:v>8</x:v>
      </x:c>
      <x:c r="D416" s="248" t="n">
        <x:v>46254</x:v>
      </x:c>
      <x:c r="E416" s="248" t="n">
        <x:v>46254</x:v>
      </x:c>
      <x:c r="F416" s="247" t="str">
        <x:v>A</x:v>
      </x:c>
      <x:c r="G416" s="247" t="str">
        <x:v>P-03</x:v>
      </x:c>
      <x:c r="H416" s="247" t="n">
        <x:v>20</x:v>
      </x:c>
      <x:c r="I416" s="247" t="n">
        <x:v>20</x:v>
      </x:c>
      <x:c r="J416" s="249" t="n">
        <x:v>905.03</x:v>
      </x:c>
      <x:c r="K416" s="247" t="str"/>
      <x:c r="L416" s="247" t="str"/>
      <x:c r="M416" s="113" t="n">
        <x:f>IF(A416="","",IF(OR(D416="",E416=""),"",IF(E416&lt;=D416,1,0)))</x:f>
        <x:v>1</x:v>
      </x:c>
      <x:c r="N416" s="120" t="n">
        <x:f>IF(A416="","",IF(OR(H416="",I416=""),"",IFERROR(I416/H416,0)))</x:f>
        <x:v>1</x:v>
      </x:c>
      <x:c r="O416" s="113" t="n">
        <x:f>IF(A416="","",IF(OR(D416="",E416=""),"",MAX(0,E416-D416)))</x:f>
        <x:v>0</x:v>
      </x:c>
      <x:c r="P416" s="113" t="n">
        <x:f>IF(B416="","",WEEKDAY(B416,2))</x:f>
        <x:v>4</x:v>
      </x:c>
      <x:c r="Q416" s="113" t="n">
        <x:f>IF(B416="","",MONTH(B416))</x:f>
        <x:v>8</x:v>
      </x:c>
      <x:c r="R416" s="113" t="n">
        <x:f>IF(B416="","",YEAR(B416))</x:f>
        <x:v>2026</x:v>
      </x:c>
    </x:row>
    <x:row r="417" ht="20" customHeight="1">
      <x:c r="A417" s="247"/>
      <x:c r="B417" s="248"/>
      <x:c r="C417" s="247"/>
      <x:c r="D417" s="248"/>
      <x:c r="E417" s="248"/>
      <x:c r="F417" s="247"/>
      <x:c r="G417" s="247"/>
      <x:c r="H417" s="247"/>
      <x:c r="I417" s="247"/>
      <x:c r="J417" s="249"/>
      <x:c r="K417" s="247"/>
      <x:c r="L417" s="247"/>
      <x:c r="M417" s="113" t="str">
        <x:f>IF(A417="","",IF(OR(D417="",E417=""),"",IF(E417&lt;=D417,1,0)))</x:f>
      </x:c>
      <x:c r="N417" s="120" t="str">
        <x:f>IF(A417="","",IF(OR(H417="",I417=""),"",IFERROR(I417/H417,0)))</x:f>
      </x:c>
      <x:c r="O417" s="113" t="str">
        <x:f>IF(A417="","",IF(OR(D417="",E417=""),"",MAX(0,E417-D417)))</x:f>
      </x:c>
      <x:c r="P417" s="113" t="str">
        <x:f>IF(B417="","",WEEKDAY(B417,2))</x:f>
      </x:c>
      <x:c r="Q417" s="113" t="str">
        <x:f>IF(B417="","",MONTH(B417))</x:f>
      </x:c>
      <x:c r="R417" s="113" t="str">
        <x:f>IF(B417="","",YEAR(B417))</x:f>
      </x:c>
    </x:row>
    <x:row r="418" ht="20" customHeight="1">
      <x:c r="A418" s="247"/>
      <x:c r="B418" s="248"/>
      <x:c r="C418" s="247"/>
      <x:c r="D418" s="248"/>
      <x:c r="E418" s="248"/>
      <x:c r="F418" s="247"/>
      <x:c r="G418" s="247"/>
      <x:c r="H418" s="247"/>
      <x:c r="I418" s="247"/>
      <x:c r="J418" s="249"/>
      <x:c r="K418" s="247"/>
      <x:c r="L418" s="247"/>
      <x:c r="M418" s="113" t="str">
        <x:f>IF(A418="","",IF(OR(D418="",E418=""),"",IF(E418&lt;=D418,1,0)))</x:f>
      </x:c>
      <x:c r="N418" s="120" t="str">
        <x:f>IF(A418="","",IF(OR(H418="",I418=""),"",IFERROR(I418/H418,0)))</x:f>
      </x:c>
      <x:c r="O418" s="113" t="str">
        <x:f>IF(A418="","",IF(OR(D418="",E418=""),"",MAX(0,E418-D418)))</x:f>
      </x:c>
      <x:c r="P418" s="113" t="str">
        <x:f>IF(B418="","",WEEKDAY(B418,2))</x:f>
      </x:c>
      <x:c r="Q418" s="113" t="str">
        <x:f>IF(B418="","",MONTH(B418))</x:f>
      </x:c>
      <x:c r="R418" s="113" t="str">
        <x:f>IF(B418="","",YEAR(B418))</x:f>
      </x:c>
    </x:row>
    <x:row r="419" ht="20" customHeight="1">
      <x:c r="A419" s="247"/>
      <x:c r="B419" s="248"/>
      <x:c r="C419" s="247"/>
      <x:c r="D419" s="248"/>
      <x:c r="E419" s="248"/>
      <x:c r="F419" s="247"/>
      <x:c r="G419" s="247"/>
      <x:c r="H419" s="247"/>
      <x:c r="I419" s="247"/>
      <x:c r="J419" s="249"/>
      <x:c r="K419" s="247"/>
      <x:c r="L419" s="247"/>
      <x:c r="M419" s="113" t="str">
        <x:f>IF(A419="","",IF(OR(D419="",E419=""),"",IF(E419&lt;=D419,1,0)))</x:f>
      </x:c>
      <x:c r="N419" s="120" t="str">
        <x:f>IF(A419="","",IF(OR(H419="",I419=""),"",IFERROR(I419/H419,0)))</x:f>
      </x:c>
      <x:c r="O419" s="113" t="str">
        <x:f>IF(A419="","",IF(OR(D419="",E419=""),"",MAX(0,E419-D419)))</x:f>
      </x:c>
      <x:c r="P419" s="113" t="str">
        <x:f>IF(B419="","",WEEKDAY(B419,2))</x:f>
      </x:c>
      <x:c r="Q419" s="113" t="str">
        <x:f>IF(B419="","",MONTH(B419))</x:f>
      </x:c>
      <x:c r="R419" s="113" t="str">
        <x:f>IF(B419="","",YEAR(B419))</x:f>
      </x:c>
    </x:row>
    <x:row r="420" ht="20" customHeight="1">
      <x:c r="A420" s="247"/>
      <x:c r="B420" s="248"/>
      <x:c r="C420" s="247"/>
      <x:c r="D420" s="248"/>
      <x:c r="E420" s="248"/>
      <x:c r="F420" s="247"/>
      <x:c r="G420" s="247"/>
      <x:c r="H420" s="247"/>
      <x:c r="I420" s="247"/>
      <x:c r="J420" s="249"/>
      <x:c r="K420" s="247"/>
      <x:c r="L420" s="247"/>
      <x:c r="M420" s="113" t="str">
        <x:f>IF(A420="","",IF(OR(D420="",E420=""),"",IF(E420&lt;=D420,1,0)))</x:f>
      </x:c>
      <x:c r="N420" s="120" t="str">
        <x:f>IF(A420="","",IF(OR(H420="",I420=""),"",IFERROR(I420/H420,0)))</x:f>
      </x:c>
      <x:c r="O420" s="113" t="str">
        <x:f>IF(A420="","",IF(OR(D420="",E420=""),"",MAX(0,E420-D420)))</x:f>
      </x:c>
      <x:c r="P420" s="113" t="str">
        <x:f>IF(B420="","",WEEKDAY(B420,2))</x:f>
      </x:c>
      <x:c r="Q420" s="113" t="str">
        <x:f>IF(B420="","",MONTH(B420))</x:f>
      </x:c>
      <x:c r="R420" s="113" t="str">
        <x:f>IF(B420="","",YEAR(B420))</x:f>
      </x:c>
    </x:row>
    <x:row r="421" ht="20" customHeight="1">
      <x:c r="A421" s="247"/>
      <x:c r="B421" s="248"/>
      <x:c r="C421" s="247"/>
      <x:c r="D421" s="248"/>
      <x:c r="E421" s="248"/>
      <x:c r="F421" s="247"/>
      <x:c r="G421" s="247"/>
      <x:c r="H421" s="247"/>
      <x:c r="I421" s="247"/>
      <x:c r="J421" s="249"/>
      <x:c r="K421" s="247"/>
      <x:c r="L421" s="247"/>
      <x:c r="M421" s="113" t="str">
        <x:f>IF(A421="","",IF(OR(D421="",E421=""),"",IF(E421&lt;=D421,1,0)))</x:f>
      </x:c>
      <x:c r="N421" s="120" t="str">
        <x:f>IF(A421="","",IF(OR(H421="",I421=""),"",IFERROR(I421/H421,0)))</x:f>
      </x:c>
      <x:c r="O421" s="113" t="str">
        <x:f>IF(A421="","",IF(OR(D421="",E421=""),"",MAX(0,E421-D421)))</x:f>
      </x:c>
      <x:c r="P421" s="113" t="str">
        <x:f>IF(B421="","",WEEKDAY(B421,2))</x:f>
      </x:c>
      <x:c r="Q421" s="113" t="str">
        <x:f>IF(B421="","",MONTH(B421))</x:f>
      </x:c>
      <x:c r="R421" s="113" t="str">
        <x:f>IF(B421="","",YEAR(B421))</x:f>
      </x:c>
    </x:row>
    <x:row r="422" ht="20" customHeight="1">
      <x:c r="A422" s="247"/>
      <x:c r="B422" s="248"/>
      <x:c r="C422" s="247"/>
      <x:c r="D422" s="248"/>
      <x:c r="E422" s="248"/>
      <x:c r="F422" s="247"/>
      <x:c r="G422" s="247"/>
      <x:c r="H422" s="247"/>
      <x:c r="I422" s="247"/>
      <x:c r="J422" s="249"/>
      <x:c r="K422" s="247"/>
      <x:c r="L422" s="247"/>
      <x:c r="M422" s="113" t="str">
        <x:f>IF(A422="","",IF(OR(D422="",E422=""),"",IF(E422&lt;=D422,1,0)))</x:f>
      </x:c>
      <x:c r="N422" s="120" t="str">
        <x:f>IF(A422="","",IF(OR(H422="",I422=""),"",IFERROR(I422/H422,0)))</x:f>
      </x:c>
      <x:c r="O422" s="113" t="str">
        <x:f>IF(A422="","",IF(OR(D422="",E422=""),"",MAX(0,E422-D422)))</x:f>
      </x:c>
      <x:c r="P422" s="113" t="str">
        <x:f>IF(B422="","",WEEKDAY(B422,2))</x:f>
      </x:c>
      <x:c r="Q422" s="113" t="str">
        <x:f>IF(B422="","",MONTH(B422))</x:f>
      </x:c>
      <x:c r="R422" s="113" t="str">
        <x:f>IF(B422="","",YEAR(B422))</x:f>
      </x:c>
    </x:row>
    <x:row r="423" ht="20" customHeight="1">
      <x:c r="A423" s="247"/>
      <x:c r="B423" s="248"/>
      <x:c r="C423" s="247"/>
      <x:c r="D423" s="248"/>
      <x:c r="E423" s="248"/>
      <x:c r="F423" s="247"/>
      <x:c r="G423" s="247"/>
      <x:c r="H423" s="247"/>
      <x:c r="I423" s="247"/>
      <x:c r="J423" s="249"/>
      <x:c r="K423" s="247"/>
      <x:c r="L423" s="247"/>
      <x:c r="M423" s="113" t="str">
        <x:f>IF(A423="","",IF(OR(D423="",E423=""),"",IF(E423&lt;=D423,1,0)))</x:f>
      </x:c>
      <x:c r="N423" s="120" t="str">
        <x:f>IF(A423="","",IF(OR(H423="",I423=""),"",IFERROR(I423/H423,0)))</x:f>
      </x:c>
      <x:c r="O423" s="113" t="str">
        <x:f>IF(A423="","",IF(OR(D423="",E423=""),"",MAX(0,E423-D423)))</x:f>
      </x:c>
      <x:c r="P423" s="113" t="str">
        <x:f>IF(B423="","",WEEKDAY(B423,2))</x:f>
      </x:c>
      <x:c r="Q423" s="113" t="str">
        <x:f>IF(B423="","",MONTH(B423))</x:f>
      </x:c>
      <x:c r="R423" s="113" t="str">
        <x:f>IF(B423="","",YEAR(B423))</x:f>
      </x:c>
    </x:row>
    <x:row r="424" ht="20" customHeight="1">
      <x:c r="A424" s="247"/>
      <x:c r="B424" s="248"/>
      <x:c r="C424" s="247"/>
      <x:c r="D424" s="248"/>
      <x:c r="E424" s="248"/>
      <x:c r="F424" s="247"/>
      <x:c r="G424" s="247"/>
      <x:c r="H424" s="247"/>
      <x:c r="I424" s="247"/>
      <x:c r="J424" s="249"/>
      <x:c r="K424" s="247"/>
      <x:c r="L424" s="247"/>
      <x:c r="M424" s="113" t="str">
        <x:f>IF(A424="","",IF(OR(D424="",E424=""),"",IF(E424&lt;=D424,1,0)))</x:f>
      </x:c>
      <x:c r="N424" s="120" t="str">
        <x:f>IF(A424="","",IF(OR(H424="",I424=""),"",IFERROR(I424/H424,0)))</x:f>
      </x:c>
      <x:c r="O424" s="113" t="str">
        <x:f>IF(A424="","",IF(OR(D424="",E424=""),"",MAX(0,E424-D424)))</x:f>
      </x:c>
      <x:c r="P424" s="113" t="str">
        <x:f>IF(B424="","",WEEKDAY(B424,2))</x:f>
      </x:c>
      <x:c r="Q424" s="113" t="str">
        <x:f>IF(B424="","",MONTH(B424))</x:f>
      </x:c>
      <x:c r="R424" s="113" t="str">
        <x:f>IF(B424="","",YEAR(B424))</x:f>
      </x:c>
    </x:row>
    <x:row r="425" ht="20" customHeight="1">
      <x:c r="A425" s="247"/>
      <x:c r="B425" s="248"/>
      <x:c r="C425" s="247"/>
      <x:c r="D425" s="248"/>
      <x:c r="E425" s="248"/>
      <x:c r="F425" s="247"/>
      <x:c r="G425" s="247"/>
      <x:c r="H425" s="247"/>
      <x:c r="I425" s="247"/>
      <x:c r="J425" s="249"/>
      <x:c r="K425" s="247"/>
      <x:c r="L425" s="247"/>
      <x:c r="M425" s="113" t="str">
        <x:f>IF(A425="","",IF(OR(D425="",E425=""),"",IF(E425&lt;=D425,1,0)))</x:f>
      </x:c>
      <x:c r="N425" s="120" t="str">
        <x:f>IF(A425="","",IF(OR(H425="",I425=""),"",IFERROR(I425/H425,0)))</x:f>
      </x:c>
      <x:c r="O425" s="113" t="str">
        <x:f>IF(A425="","",IF(OR(D425="",E425=""),"",MAX(0,E425-D425)))</x:f>
      </x:c>
      <x:c r="P425" s="113" t="str">
        <x:f>IF(B425="","",WEEKDAY(B425,2))</x:f>
      </x:c>
      <x:c r="Q425" s="113" t="str">
        <x:f>IF(B425="","",MONTH(B425))</x:f>
      </x:c>
      <x:c r="R425" s="113" t="str">
        <x:f>IF(B425="","",YEAR(B425))</x:f>
      </x:c>
    </x:row>
    <x:row r="426" ht="20" customHeight="1">
      <x:c r="A426" s="247"/>
      <x:c r="B426" s="248"/>
      <x:c r="C426" s="247"/>
      <x:c r="D426" s="248"/>
      <x:c r="E426" s="248"/>
      <x:c r="F426" s="247"/>
      <x:c r="G426" s="247"/>
      <x:c r="H426" s="247"/>
      <x:c r="I426" s="247"/>
      <x:c r="J426" s="249"/>
      <x:c r="K426" s="247"/>
      <x:c r="L426" s="247"/>
      <x:c r="M426" s="113" t="str">
        <x:f>IF(A426="","",IF(OR(D426="",E426=""),"",IF(E426&lt;=D426,1,0)))</x:f>
      </x:c>
      <x:c r="N426" s="120" t="str">
        <x:f>IF(A426="","",IF(OR(H426="",I426=""),"",IFERROR(I426/H426,0)))</x:f>
      </x:c>
      <x:c r="O426" s="113" t="str">
        <x:f>IF(A426="","",IF(OR(D426="",E426=""),"",MAX(0,E426-D426)))</x:f>
      </x:c>
      <x:c r="P426" s="113" t="str">
        <x:f>IF(B426="","",WEEKDAY(B426,2))</x:f>
      </x:c>
      <x:c r="Q426" s="113" t="str">
        <x:f>IF(B426="","",MONTH(B426))</x:f>
      </x:c>
      <x:c r="R426" s="113" t="str">
        <x:f>IF(B426="","",YEAR(B426))</x:f>
      </x:c>
    </x:row>
    <x:row r="427" ht="20" customHeight="1">
      <x:c r="A427" s="247"/>
      <x:c r="B427" s="248"/>
      <x:c r="C427" s="247"/>
      <x:c r="D427" s="248"/>
      <x:c r="E427" s="248"/>
      <x:c r="F427" s="247"/>
      <x:c r="G427" s="247"/>
      <x:c r="H427" s="247"/>
      <x:c r="I427" s="247"/>
      <x:c r="J427" s="249"/>
      <x:c r="K427" s="247"/>
      <x:c r="L427" s="247"/>
      <x:c r="M427" s="113" t="str">
        <x:f>IF(A427="","",IF(OR(D427="",E427=""),"",IF(E427&lt;=D427,1,0)))</x:f>
      </x:c>
      <x:c r="N427" s="120" t="str">
        <x:f>IF(A427="","",IF(OR(H427="",I427=""),"",IFERROR(I427/H427,0)))</x:f>
      </x:c>
      <x:c r="O427" s="113" t="str">
        <x:f>IF(A427="","",IF(OR(D427="",E427=""),"",MAX(0,E427-D427)))</x:f>
      </x:c>
      <x:c r="P427" s="113" t="str">
        <x:f>IF(B427="","",WEEKDAY(B427,2))</x:f>
      </x:c>
      <x:c r="Q427" s="113" t="str">
        <x:f>IF(B427="","",MONTH(B427))</x:f>
      </x:c>
      <x:c r="R427" s="113" t="str">
        <x:f>IF(B427="","",YEAR(B427))</x:f>
      </x:c>
    </x:row>
    <x:row r="428" ht="20" customHeight="1">
      <x:c r="A428" s="247"/>
      <x:c r="B428" s="248"/>
      <x:c r="C428" s="247"/>
      <x:c r="D428" s="248"/>
      <x:c r="E428" s="248"/>
      <x:c r="F428" s="247"/>
      <x:c r="G428" s="247"/>
      <x:c r="H428" s="247"/>
      <x:c r="I428" s="247"/>
      <x:c r="J428" s="249"/>
      <x:c r="K428" s="247"/>
      <x:c r="L428" s="247"/>
      <x:c r="M428" s="113" t="str">
        <x:f>IF(A428="","",IF(OR(D428="",E428=""),"",IF(E428&lt;=D428,1,0)))</x:f>
      </x:c>
      <x:c r="N428" s="120" t="str">
        <x:f>IF(A428="","",IF(OR(H428="",I428=""),"",IFERROR(I428/H428,0)))</x:f>
      </x:c>
      <x:c r="O428" s="113" t="str">
        <x:f>IF(A428="","",IF(OR(D428="",E428=""),"",MAX(0,E428-D428)))</x:f>
      </x:c>
      <x:c r="P428" s="113" t="str">
        <x:f>IF(B428="","",WEEKDAY(B428,2))</x:f>
      </x:c>
      <x:c r="Q428" s="113" t="str">
        <x:f>IF(B428="","",MONTH(B428))</x:f>
      </x:c>
      <x:c r="R428" s="113" t="str">
        <x:f>IF(B428="","",YEAR(B428))</x:f>
      </x:c>
    </x:row>
    <x:row r="429" ht="20" customHeight="1">
      <x:c r="A429" s="247"/>
      <x:c r="B429" s="248"/>
      <x:c r="C429" s="247"/>
      <x:c r="D429" s="248"/>
      <x:c r="E429" s="248"/>
      <x:c r="F429" s="247"/>
      <x:c r="G429" s="247"/>
      <x:c r="H429" s="247"/>
      <x:c r="I429" s="247"/>
      <x:c r="J429" s="249"/>
      <x:c r="K429" s="247"/>
      <x:c r="L429" s="247"/>
      <x:c r="M429" s="113" t="str">
        <x:f>IF(A429="","",IF(OR(D429="",E429=""),"",IF(E429&lt;=D429,1,0)))</x:f>
      </x:c>
      <x:c r="N429" s="120" t="str">
        <x:f>IF(A429="","",IF(OR(H429="",I429=""),"",IFERROR(I429/H429,0)))</x:f>
      </x:c>
      <x:c r="O429" s="113" t="str">
        <x:f>IF(A429="","",IF(OR(D429="",E429=""),"",MAX(0,E429-D429)))</x:f>
      </x:c>
      <x:c r="P429" s="113" t="str">
        <x:f>IF(B429="","",WEEKDAY(B429,2))</x:f>
      </x:c>
      <x:c r="Q429" s="113" t="str">
        <x:f>IF(B429="","",MONTH(B429))</x:f>
      </x:c>
      <x:c r="R429" s="113" t="str">
        <x:f>IF(B429="","",YEAR(B429))</x:f>
      </x:c>
    </x:row>
    <x:row r="430" ht="20" customHeight="1">
      <x:c r="A430" s="247"/>
      <x:c r="B430" s="248"/>
      <x:c r="C430" s="247"/>
      <x:c r="D430" s="248"/>
      <x:c r="E430" s="248"/>
      <x:c r="F430" s="247"/>
      <x:c r="G430" s="247"/>
      <x:c r="H430" s="247"/>
      <x:c r="I430" s="247"/>
      <x:c r="J430" s="249"/>
      <x:c r="K430" s="247"/>
      <x:c r="L430" s="247"/>
      <x:c r="M430" s="113" t="str">
        <x:f>IF(A430="","",IF(OR(D430="",E430=""),"",IF(E430&lt;=D430,1,0)))</x:f>
      </x:c>
      <x:c r="N430" s="120" t="str">
        <x:f>IF(A430="","",IF(OR(H430="",I430=""),"",IFERROR(I430/H430,0)))</x:f>
      </x:c>
      <x:c r="O430" s="113" t="str">
        <x:f>IF(A430="","",IF(OR(D430="",E430=""),"",MAX(0,E430-D430)))</x:f>
      </x:c>
      <x:c r="P430" s="113" t="str">
        <x:f>IF(B430="","",WEEKDAY(B430,2))</x:f>
      </x:c>
      <x:c r="Q430" s="113" t="str">
        <x:f>IF(B430="","",MONTH(B430))</x:f>
      </x:c>
      <x:c r="R430" s="113" t="str">
        <x:f>IF(B430="","",YEAR(B430))</x:f>
      </x:c>
    </x:row>
    <x:row r="431" ht="20" customHeight="1">
      <x:c r="A431" s="247"/>
      <x:c r="B431" s="248"/>
      <x:c r="C431" s="247"/>
      <x:c r="D431" s="248"/>
      <x:c r="E431" s="248"/>
      <x:c r="F431" s="247"/>
      <x:c r="G431" s="247"/>
      <x:c r="H431" s="247"/>
      <x:c r="I431" s="247"/>
      <x:c r="J431" s="249"/>
      <x:c r="K431" s="247"/>
      <x:c r="L431" s="247"/>
      <x:c r="M431" s="113" t="str">
        <x:f>IF(A431="","",IF(OR(D431="",E431=""),"",IF(E431&lt;=D431,1,0)))</x:f>
      </x:c>
      <x:c r="N431" s="120" t="str">
        <x:f>IF(A431="","",IF(OR(H431="",I431=""),"",IFERROR(I431/H431,0)))</x:f>
      </x:c>
      <x:c r="O431" s="113" t="str">
        <x:f>IF(A431="","",IF(OR(D431="",E431=""),"",MAX(0,E431-D431)))</x:f>
      </x:c>
      <x:c r="P431" s="113" t="str">
        <x:f>IF(B431="","",WEEKDAY(B431,2))</x:f>
      </x:c>
      <x:c r="Q431" s="113" t="str">
        <x:f>IF(B431="","",MONTH(B431))</x:f>
      </x:c>
      <x:c r="R431" s="113" t="str">
        <x:f>IF(B431="","",YEAR(B431))</x:f>
      </x:c>
    </x:row>
    <x:row r="432" ht="20" customHeight="1">
      <x:c r="A432" s="247"/>
      <x:c r="B432" s="248"/>
      <x:c r="C432" s="247"/>
      <x:c r="D432" s="248"/>
      <x:c r="E432" s="248"/>
      <x:c r="F432" s="247"/>
      <x:c r="G432" s="247"/>
      <x:c r="H432" s="247"/>
      <x:c r="I432" s="247"/>
      <x:c r="J432" s="249"/>
      <x:c r="K432" s="247"/>
      <x:c r="L432" s="247"/>
      <x:c r="M432" s="113" t="str">
        <x:f>IF(A432="","",IF(OR(D432="",E432=""),"",IF(E432&lt;=D432,1,0)))</x:f>
      </x:c>
      <x:c r="N432" s="120" t="str">
        <x:f>IF(A432="","",IF(OR(H432="",I432=""),"",IFERROR(I432/H432,0)))</x:f>
      </x:c>
      <x:c r="O432" s="113" t="str">
        <x:f>IF(A432="","",IF(OR(D432="",E432=""),"",MAX(0,E432-D432)))</x:f>
      </x:c>
      <x:c r="P432" s="113" t="str">
        <x:f>IF(B432="","",WEEKDAY(B432,2))</x:f>
      </x:c>
      <x:c r="Q432" s="113" t="str">
        <x:f>IF(B432="","",MONTH(B432))</x:f>
      </x:c>
      <x:c r="R432" s="113" t="str">
        <x:f>IF(B432="","",YEAR(B432))</x:f>
      </x:c>
    </x:row>
    <x:row r="433" ht="20" customHeight="1">
      <x:c r="A433" s="247"/>
      <x:c r="B433" s="248"/>
      <x:c r="C433" s="247"/>
      <x:c r="D433" s="248"/>
      <x:c r="E433" s="248"/>
      <x:c r="F433" s="247"/>
      <x:c r="G433" s="247"/>
      <x:c r="H433" s="247"/>
      <x:c r="I433" s="247"/>
      <x:c r="J433" s="249"/>
      <x:c r="K433" s="247"/>
      <x:c r="L433" s="247"/>
      <x:c r="M433" s="113" t="str">
        <x:f>IF(A433="","",IF(OR(D433="",E433=""),"",IF(E433&lt;=D433,1,0)))</x:f>
      </x:c>
      <x:c r="N433" s="120" t="str">
        <x:f>IF(A433="","",IF(OR(H433="",I433=""),"",IFERROR(I433/H433,0)))</x:f>
      </x:c>
      <x:c r="O433" s="113" t="str">
        <x:f>IF(A433="","",IF(OR(D433="",E433=""),"",MAX(0,E433-D433)))</x:f>
      </x:c>
      <x:c r="P433" s="113" t="str">
        <x:f>IF(B433="","",WEEKDAY(B433,2))</x:f>
      </x:c>
      <x:c r="Q433" s="113" t="str">
        <x:f>IF(B433="","",MONTH(B433))</x:f>
      </x:c>
      <x:c r="R433" s="113" t="str">
        <x:f>IF(B433="","",YEAR(B433))</x:f>
      </x:c>
    </x:row>
    <x:row r="434" ht="20" customHeight="1">
      <x:c r="A434" s="247"/>
      <x:c r="B434" s="248"/>
      <x:c r="C434" s="247"/>
      <x:c r="D434" s="248"/>
      <x:c r="E434" s="248"/>
      <x:c r="F434" s="247"/>
      <x:c r="G434" s="247"/>
      <x:c r="H434" s="247"/>
      <x:c r="I434" s="247"/>
      <x:c r="J434" s="249"/>
      <x:c r="K434" s="247"/>
      <x:c r="L434" s="247"/>
      <x:c r="M434" s="113" t="str">
        <x:f>IF(A434="","",IF(OR(D434="",E434=""),"",IF(E434&lt;=D434,1,0)))</x:f>
      </x:c>
      <x:c r="N434" s="120" t="str">
        <x:f>IF(A434="","",IF(OR(H434="",I434=""),"",IFERROR(I434/H434,0)))</x:f>
      </x:c>
      <x:c r="O434" s="113" t="str">
        <x:f>IF(A434="","",IF(OR(D434="",E434=""),"",MAX(0,E434-D434)))</x:f>
      </x:c>
      <x:c r="P434" s="113" t="str">
        <x:f>IF(B434="","",WEEKDAY(B434,2))</x:f>
      </x:c>
      <x:c r="Q434" s="113" t="str">
        <x:f>IF(B434="","",MONTH(B434))</x:f>
      </x:c>
      <x:c r="R434" s="113" t="str">
        <x:f>IF(B434="","",YEAR(B434))</x:f>
      </x:c>
    </x:row>
    <x:row r="435" ht="20" customHeight="1">
      <x:c r="A435" s="247"/>
      <x:c r="B435" s="248"/>
      <x:c r="C435" s="247"/>
      <x:c r="D435" s="248"/>
      <x:c r="E435" s="248"/>
      <x:c r="F435" s="247"/>
      <x:c r="G435" s="247"/>
      <x:c r="H435" s="247"/>
      <x:c r="I435" s="247"/>
      <x:c r="J435" s="249"/>
      <x:c r="K435" s="247"/>
      <x:c r="L435" s="247"/>
      <x:c r="M435" s="113" t="str">
        <x:f>IF(A435="","",IF(OR(D435="",E435=""),"",IF(E435&lt;=D435,1,0)))</x:f>
      </x:c>
      <x:c r="N435" s="120" t="str">
        <x:f>IF(A435="","",IF(OR(H435="",I435=""),"",IFERROR(I435/H435,0)))</x:f>
      </x:c>
      <x:c r="O435" s="113" t="str">
        <x:f>IF(A435="","",IF(OR(D435="",E435=""),"",MAX(0,E435-D435)))</x:f>
      </x:c>
      <x:c r="P435" s="113" t="str">
        <x:f>IF(B435="","",WEEKDAY(B435,2))</x:f>
      </x:c>
      <x:c r="Q435" s="113" t="str">
        <x:f>IF(B435="","",MONTH(B435))</x:f>
      </x:c>
      <x:c r="R435" s="113" t="str">
        <x:f>IF(B435="","",YEAR(B435))</x:f>
      </x:c>
    </x:row>
    <x:row r="436" ht="20" customHeight="1">
      <x:c r="A436" s="247"/>
      <x:c r="B436" s="248"/>
      <x:c r="C436" s="247"/>
      <x:c r="D436" s="248"/>
      <x:c r="E436" s="248"/>
      <x:c r="F436" s="247"/>
      <x:c r="G436" s="247"/>
      <x:c r="H436" s="247"/>
      <x:c r="I436" s="247"/>
      <x:c r="J436" s="249"/>
      <x:c r="K436" s="247"/>
      <x:c r="L436" s="247"/>
      <x:c r="M436" s="113" t="str">
        <x:f>IF(A436="","",IF(OR(D436="",E436=""),"",IF(E436&lt;=D436,1,0)))</x:f>
      </x:c>
      <x:c r="N436" s="120" t="str">
        <x:f>IF(A436="","",IF(OR(H436="",I436=""),"",IFERROR(I436/H436,0)))</x:f>
      </x:c>
      <x:c r="O436" s="113" t="str">
        <x:f>IF(A436="","",IF(OR(D436="",E436=""),"",MAX(0,E436-D436)))</x:f>
      </x:c>
      <x:c r="P436" s="113" t="str">
        <x:f>IF(B436="","",WEEKDAY(B436,2))</x:f>
      </x:c>
      <x:c r="Q436" s="113" t="str">
        <x:f>IF(B436="","",MONTH(B436))</x:f>
      </x:c>
      <x:c r="R436" s="113" t="str">
        <x:f>IF(B436="","",YEAR(B436))</x:f>
      </x:c>
    </x:row>
    <x:row r="437" ht="20" customHeight="1">
      <x:c r="A437" s="247"/>
      <x:c r="B437" s="248"/>
      <x:c r="C437" s="247"/>
      <x:c r="D437" s="248"/>
      <x:c r="E437" s="248"/>
      <x:c r="F437" s="247"/>
      <x:c r="G437" s="247"/>
      <x:c r="H437" s="247"/>
      <x:c r="I437" s="247"/>
      <x:c r="J437" s="249"/>
      <x:c r="K437" s="247"/>
      <x:c r="L437" s="247"/>
      <x:c r="M437" s="113" t="str">
        <x:f>IF(A437="","",IF(OR(D437="",E437=""),"",IF(E437&lt;=D437,1,0)))</x:f>
      </x:c>
      <x:c r="N437" s="120" t="str">
        <x:f>IF(A437="","",IF(OR(H437="",I437=""),"",IFERROR(I437/H437,0)))</x:f>
      </x:c>
      <x:c r="O437" s="113" t="str">
        <x:f>IF(A437="","",IF(OR(D437="",E437=""),"",MAX(0,E437-D437)))</x:f>
      </x:c>
      <x:c r="P437" s="113" t="str">
        <x:f>IF(B437="","",WEEKDAY(B437,2))</x:f>
      </x:c>
      <x:c r="Q437" s="113" t="str">
        <x:f>IF(B437="","",MONTH(B437))</x:f>
      </x:c>
      <x:c r="R437" s="113" t="str">
        <x:f>IF(B437="","",YEAR(B437))</x:f>
      </x:c>
    </x:row>
    <x:row r="438" ht="20" customHeight="1">
      <x:c r="A438" s="247"/>
      <x:c r="B438" s="248"/>
      <x:c r="C438" s="247"/>
      <x:c r="D438" s="248"/>
      <x:c r="E438" s="248"/>
      <x:c r="F438" s="247"/>
      <x:c r="G438" s="247"/>
      <x:c r="H438" s="247"/>
      <x:c r="I438" s="247"/>
      <x:c r="J438" s="249"/>
      <x:c r="K438" s="247"/>
      <x:c r="L438" s="247"/>
      <x:c r="M438" s="113" t="str">
        <x:f>IF(A438="","",IF(OR(D438="",E438=""),"",IF(E438&lt;=D438,1,0)))</x:f>
      </x:c>
      <x:c r="N438" s="120" t="str">
        <x:f>IF(A438="","",IF(OR(H438="",I438=""),"",IFERROR(I438/H438,0)))</x:f>
      </x:c>
      <x:c r="O438" s="113" t="str">
        <x:f>IF(A438="","",IF(OR(D438="",E438=""),"",MAX(0,E438-D438)))</x:f>
      </x:c>
      <x:c r="P438" s="113" t="str">
        <x:f>IF(B438="","",WEEKDAY(B438,2))</x:f>
      </x:c>
      <x:c r="Q438" s="113" t="str">
        <x:f>IF(B438="","",MONTH(B438))</x:f>
      </x:c>
      <x:c r="R438" s="113" t="str">
        <x:f>IF(B438="","",YEAR(B438))</x:f>
      </x:c>
    </x:row>
    <x:row r="439" ht="20" customHeight="1">
      <x:c r="A439" s="247"/>
      <x:c r="B439" s="248"/>
      <x:c r="C439" s="247"/>
      <x:c r="D439" s="248"/>
      <x:c r="E439" s="248"/>
      <x:c r="F439" s="247"/>
      <x:c r="G439" s="247"/>
      <x:c r="H439" s="247"/>
      <x:c r="I439" s="247"/>
      <x:c r="J439" s="249"/>
      <x:c r="K439" s="247"/>
      <x:c r="L439" s="247"/>
      <x:c r="M439" s="113" t="str">
        <x:f>IF(A439="","",IF(OR(D439="",E439=""),"",IF(E439&lt;=D439,1,0)))</x:f>
      </x:c>
      <x:c r="N439" s="120" t="str">
        <x:f>IF(A439="","",IF(OR(H439="",I439=""),"",IFERROR(I439/H439,0)))</x:f>
      </x:c>
      <x:c r="O439" s="113" t="str">
        <x:f>IF(A439="","",IF(OR(D439="",E439=""),"",MAX(0,E439-D439)))</x:f>
      </x:c>
      <x:c r="P439" s="113" t="str">
        <x:f>IF(B439="","",WEEKDAY(B439,2))</x:f>
      </x:c>
      <x:c r="Q439" s="113" t="str">
        <x:f>IF(B439="","",MONTH(B439))</x:f>
      </x:c>
      <x:c r="R439" s="113" t="str">
        <x:f>IF(B439="","",YEAR(B439))</x:f>
      </x:c>
    </x:row>
    <x:row r="440" ht="20" customHeight="1">
      <x:c r="A440" s="247"/>
      <x:c r="B440" s="248"/>
      <x:c r="C440" s="247"/>
      <x:c r="D440" s="248"/>
      <x:c r="E440" s="248"/>
      <x:c r="F440" s="247"/>
      <x:c r="G440" s="247"/>
      <x:c r="H440" s="247"/>
      <x:c r="I440" s="247"/>
      <x:c r="J440" s="249"/>
      <x:c r="K440" s="247"/>
      <x:c r="L440" s="247"/>
      <x:c r="M440" s="113" t="str">
        <x:f>IF(A440="","",IF(OR(D440="",E440=""),"",IF(E440&lt;=D440,1,0)))</x:f>
      </x:c>
      <x:c r="N440" s="120" t="str">
        <x:f>IF(A440="","",IF(OR(H440="",I440=""),"",IFERROR(I440/H440,0)))</x:f>
      </x:c>
      <x:c r="O440" s="113" t="str">
        <x:f>IF(A440="","",IF(OR(D440="",E440=""),"",MAX(0,E440-D440)))</x:f>
      </x:c>
      <x:c r="P440" s="113" t="str">
        <x:f>IF(B440="","",WEEKDAY(B440,2))</x:f>
      </x:c>
      <x:c r="Q440" s="113" t="str">
        <x:f>IF(B440="","",MONTH(B440))</x:f>
      </x:c>
      <x:c r="R440" s="113" t="str">
        <x:f>IF(B440="","",YEAR(B440))</x:f>
      </x:c>
    </x:row>
    <x:row r="441" ht="20" customHeight="1">
      <x:c r="A441" s="247"/>
      <x:c r="B441" s="248"/>
      <x:c r="C441" s="247"/>
      <x:c r="D441" s="248"/>
      <x:c r="E441" s="248"/>
      <x:c r="F441" s="247"/>
      <x:c r="G441" s="247"/>
      <x:c r="H441" s="247"/>
      <x:c r="I441" s="247"/>
      <x:c r="J441" s="249"/>
      <x:c r="K441" s="247"/>
      <x:c r="L441" s="247"/>
      <x:c r="M441" s="113" t="str">
        <x:f>IF(A441="","",IF(OR(D441="",E441=""),"",IF(E441&lt;=D441,1,0)))</x:f>
      </x:c>
      <x:c r="N441" s="120" t="str">
        <x:f>IF(A441="","",IF(OR(H441="",I441=""),"",IFERROR(I441/H441,0)))</x:f>
      </x:c>
      <x:c r="O441" s="113" t="str">
        <x:f>IF(A441="","",IF(OR(D441="",E441=""),"",MAX(0,E441-D441)))</x:f>
      </x:c>
      <x:c r="P441" s="113" t="str">
        <x:f>IF(B441="","",WEEKDAY(B441,2))</x:f>
      </x:c>
      <x:c r="Q441" s="113" t="str">
        <x:f>IF(B441="","",MONTH(B441))</x:f>
      </x:c>
      <x:c r="R441" s="113" t="str">
        <x:f>IF(B441="","",YEAR(B441))</x:f>
      </x:c>
    </x:row>
    <x:row r="442" ht="20" customHeight="1">
      <x:c r="A442" s="247"/>
      <x:c r="B442" s="248"/>
      <x:c r="C442" s="247"/>
      <x:c r="D442" s="248"/>
      <x:c r="E442" s="248"/>
      <x:c r="F442" s="247"/>
      <x:c r="G442" s="247"/>
      <x:c r="H442" s="247"/>
      <x:c r="I442" s="247"/>
      <x:c r="J442" s="249"/>
      <x:c r="K442" s="247"/>
      <x:c r="L442" s="247"/>
      <x:c r="M442" s="113" t="str">
        <x:f>IF(A442="","",IF(OR(D442="",E442=""),"",IF(E442&lt;=D442,1,0)))</x:f>
      </x:c>
      <x:c r="N442" s="120" t="str">
        <x:f>IF(A442="","",IF(OR(H442="",I442=""),"",IFERROR(I442/H442,0)))</x:f>
      </x:c>
      <x:c r="O442" s="113" t="str">
        <x:f>IF(A442="","",IF(OR(D442="",E442=""),"",MAX(0,E442-D442)))</x:f>
      </x:c>
      <x:c r="P442" s="113" t="str">
        <x:f>IF(B442="","",WEEKDAY(B442,2))</x:f>
      </x:c>
      <x:c r="Q442" s="113" t="str">
        <x:f>IF(B442="","",MONTH(B442))</x:f>
      </x:c>
      <x:c r="R442" s="113" t="str">
        <x:f>IF(B442="","",YEAR(B442))</x:f>
      </x:c>
    </x:row>
    <x:row r="443" ht="20" customHeight="1">
      <x:c r="A443" s="247"/>
      <x:c r="B443" s="248"/>
      <x:c r="C443" s="247"/>
      <x:c r="D443" s="248"/>
      <x:c r="E443" s="248"/>
      <x:c r="F443" s="247"/>
      <x:c r="G443" s="247"/>
      <x:c r="H443" s="247"/>
      <x:c r="I443" s="247"/>
      <x:c r="J443" s="249"/>
      <x:c r="K443" s="247"/>
      <x:c r="L443" s="247"/>
      <x:c r="M443" s="113" t="str">
        <x:f>IF(A443="","",IF(OR(D443="",E443=""),"",IF(E443&lt;=D443,1,0)))</x:f>
      </x:c>
      <x:c r="N443" s="120" t="str">
        <x:f>IF(A443="","",IF(OR(H443="",I443=""),"",IFERROR(I443/H443,0)))</x:f>
      </x:c>
      <x:c r="O443" s="113" t="str">
        <x:f>IF(A443="","",IF(OR(D443="",E443=""),"",MAX(0,E443-D443)))</x:f>
      </x:c>
      <x:c r="P443" s="113" t="str">
        <x:f>IF(B443="","",WEEKDAY(B443,2))</x:f>
      </x:c>
      <x:c r="Q443" s="113" t="str">
        <x:f>IF(B443="","",MONTH(B443))</x:f>
      </x:c>
      <x:c r="R443" s="113" t="str">
        <x:f>IF(B443="","",YEAR(B443))</x:f>
      </x:c>
    </x:row>
    <x:row r="444" ht="20" customHeight="1">
      <x:c r="A444" s="247"/>
      <x:c r="B444" s="248"/>
      <x:c r="C444" s="247"/>
      <x:c r="D444" s="248"/>
      <x:c r="E444" s="248"/>
      <x:c r="F444" s="247"/>
      <x:c r="G444" s="247"/>
      <x:c r="H444" s="247"/>
      <x:c r="I444" s="247"/>
      <x:c r="J444" s="249"/>
      <x:c r="K444" s="247"/>
      <x:c r="L444" s="247"/>
      <x:c r="M444" s="113" t="str">
        <x:f>IF(A444="","",IF(OR(D444="",E444=""),"",IF(E444&lt;=D444,1,0)))</x:f>
      </x:c>
      <x:c r="N444" s="120" t="str">
        <x:f>IF(A444="","",IF(OR(H444="",I444=""),"",IFERROR(I444/H444,0)))</x:f>
      </x:c>
      <x:c r="O444" s="113" t="str">
        <x:f>IF(A444="","",IF(OR(D444="",E444=""),"",MAX(0,E444-D444)))</x:f>
      </x:c>
      <x:c r="P444" s="113" t="str">
        <x:f>IF(B444="","",WEEKDAY(B444,2))</x:f>
      </x:c>
      <x:c r="Q444" s="113" t="str">
        <x:f>IF(B444="","",MONTH(B444))</x:f>
      </x:c>
      <x:c r="R444" s="113" t="str">
        <x:f>IF(B444="","",YEAR(B444))</x:f>
      </x:c>
    </x:row>
    <x:row r="445" ht="20" customHeight="1">
      <x:c r="A445" s="247"/>
      <x:c r="B445" s="248"/>
      <x:c r="C445" s="247"/>
      <x:c r="D445" s="248"/>
      <x:c r="E445" s="248"/>
      <x:c r="F445" s="247"/>
      <x:c r="G445" s="247"/>
      <x:c r="H445" s="247"/>
      <x:c r="I445" s="247"/>
      <x:c r="J445" s="249"/>
      <x:c r="K445" s="247"/>
      <x:c r="L445" s="247"/>
      <x:c r="M445" s="113" t="str">
        <x:f>IF(A445="","",IF(OR(D445="",E445=""),"",IF(E445&lt;=D445,1,0)))</x:f>
      </x:c>
      <x:c r="N445" s="120" t="str">
        <x:f>IF(A445="","",IF(OR(H445="",I445=""),"",IFERROR(I445/H445,0)))</x:f>
      </x:c>
      <x:c r="O445" s="113" t="str">
        <x:f>IF(A445="","",IF(OR(D445="",E445=""),"",MAX(0,E445-D445)))</x:f>
      </x:c>
      <x:c r="P445" s="113" t="str">
        <x:f>IF(B445="","",WEEKDAY(B445,2))</x:f>
      </x:c>
      <x:c r="Q445" s="113" t="str">
        <x:f>IF(B445="","",MONTH(B445))</x:f>
      </x:c>
      <x:c r="R445" s="113" t="str">
        <x:f>IF(B445="","",YEAR(B445))</x:f>
      </x:c>
    </x:row>
    <x:row r="446" ht="20" customHeight="1">
      <x:c r="A446" s="247"/>
      <x:c r="B446" s="248"/>
      <x:c r="C446" s="247"/>
      <x:c r="D446" s="248"/>
      <x:c r="E446" s="248"/>
      <x:c r="F446" s="247"/>
      <x:c r="G446" s="247"/>
      <x:c r="H446" s="247"/>
      <x:c r="I446" s="247"/>
      <x:c r="J446" s="249"/>
      <x:c r="K446" s="247"/>
      <x:c r="L446" s="247"/>
      <x:c r="M446" s="113" t="str">
        <x:f>IF(A446="","",IF(OR(D446="",E446=""),"",IF(E446&lt;=D446,1,0)))</x:f>
      </x:c>
      <x:c r="N446" s="120" t="str">
        <x:f>IF(A446="","",IF(OR(H446="",I446=""),"",IFERROR(I446/H446,0)))</x:f>
      </x:c>
      <x:c r="O446" s="113" t="str">
        <x:f>IF(A446="","",IF(OR(D446="",E446=""),"",MAX(0,E446-D446)))</x:f>
      </x:c>
      <x:c r="P446" s="113" t="str">
        <x:f>IF(B446="","",WEEKDAY(B446,2))</x:f>
      </x:c>
      <x:c r="Q446" s="113" t="str">
        <x:f>IF(B446="","",MONTH(B446))</x:f>
      </x:c>
      <x:c r="R446" s="113" t="str">
        <x:f>IF(B446="","",YEAR(B446))</x:f>
      </x:c>
    </x:row>
    <x:row r="447" ht="20" customHeight="1">
      <x:c r="A447" s="247"/>
      <x:c r="B447" s="248"/>
      <x:c r="C447" s="247"/>
      <x:c r="D447" s="248"/>
      <x:c r="E447" s="248"/>
      <x:c r="F447" s="247"/>
      <x:c r="G447" s="247"/>
      <x:c r="H447" s="247"/>
      <x:c r="I447" s="247"/>
      <x:c r="J447" s="249"/>
      <x:c r="K447" s="247"/>
      <x:c r="L447" s="247"/>
      <x:c r="M447" s="113" t="str">
        <x:f>IF(A447="","",IF(OR(D447="",E447=""),"",IF(E447&lt;=D447,1,0)))</x:f>
      </x:c>
      <x:c r="N447" s="120" t="str">
        <x:f>IF(A447="","",IF(OR(H447="",I447=""),"",IFERROR(I447/H447,0)))</x:f>
      </x:c>
      <x:c r="O447" s="113" t="str">
        <x:f>IF(A447="","",IF(OR(D447="",E447=""),"",MAX(0,E447-D447)))</x:f>
      </x:c>
      <x:c r="P447" s="113" t="str">
        <x:f>IF(B447="","",WEEKDAY(B447,2))</x:f>
      </x:c>
      <x:c r="Q447" s="113" t="str">
        <x:f>IF(B447="","",MONTH(B447))</x:f>
      </x:c>
      <x:c r="R447" s="113" t="str">
        <x:f>IF(B447="","",YEAR(B447))</x:f>
      </x:c>
    </x:row>
    <x:row r="448" ht="20" customHeight="1">
      <x:c r="A448" s="247"/>
      <x:c r="B448" s="248"/>
      <x:c r="C448" s="247"/>
      <x:c r="D448" s="248"/>
      <x:c r="E448" s="248"/>
      <x:c r="F448" s="247"/>
      <x:c r="G448" s="247"/>
      <x:c r="H448" s="247"/>
      <x:c r="I448" s="247"/>
      <x:c r="J448" s="249"/>
      <x:c r="K448" s="247"/>
      <x:c r="L448" s="247"/>
      <x:c r="M448" s="113" t="str">
        <x:f>IF(A448="","",IF(OR(D448="",E448=""),"",IF(E448&lt;=D448,1,0)))</x:f>
      </x:c>
      <x:c r="N448" s="120" t="str">
        <x:f>IF(A448="","",IF(OR(H448="",I448=""),"",IFERROR(I448/H448,0)))</x:f>
      </x:c>
      <x:c r="O448" s="113" t="str">
        <x:f>IF(A448="","",IF(OR(D448="",E448=""),"",MAX(0,E448-D448)))</x:f>
      </x:c>
      <x:c r="P448" s="113" t="str">
        <x:f>IF(B448="","",WEEKDAY(B448,2))</x:f>
      </x:c>
      <x:c r="Q448" s="113" t="str">
        <x:f>IF(B448="","",MONTH(B448))</x:f>
      </x:c>
      <x:c r="R448" s="113" t="str">
        <x:f>IF(B448="","",YEAR(B448))</x:f>
      </x:c>
    </x:row>
    <x:row r="449" ht="20" customHeight="1">
      <x:c r="A449" s="247"/>
      <x:c r="B449" s="248"/>
      <x:c r="C449" s="247"/>
      <x:c r="D449" s="248"/>
      <x:c r="E449" s="248"/>
      <x:c r="F449" s="247"/>
      <x:c r="G449" s="247"/>
      <x:c r="H449" s="247"/>
      <x:c r="I449" s="247"/>
      <x:c r="J449" s="249"/>
      <x:c r="K449" s="247"/>
      <x:c r="L449" s="247"/>
      <x:c r="M449" s="113" t="str">
        <x:f>IF(A449="","",IF(OR(D449="",E449=""),"",IF(E449&lt;=D449,1,0)))</x:f>
      </x:c>
      <x:c r="N449" s="120" t="str">
        <x:f>IF(A449="","",IF(OR(H449="",I449=""),"",IFERROR(I449/H449,0)))</x:f>
      </x:c>
      <x:c r="O449" s="113" t="str">
        <x:f>IF(A449="","",IF(OR(D449="",E449=""),"",MAX(0,E449-D449)))</x:f>
      </x:c>
      <x:c r="P449" s="113" t="str">
        <x:f>IF(B449="","",WEEKDAY(B449,2))</x:f>
      </x:c>
      <x:c r="Q449" s="113" t="str">
        <x:f>IF(B449="","",MONTH(B449))</x:f>
      </x:c>
      <x:c r="R449" s="113" t="str">
        <x:f>IF(B449="","",YEAR(B449))</x:f>
      </x:c>
    </x:row>
    <x:row r="450" ht="20" customHeight="1">
      <x:c r="A450" s="247"/>
      <x:c r="B450" s="248"/>
      <x:c r="C450" s="247"/>
      <x:c r="D450" s="248"/>
      <x:c r="E450" s="248"/>
      <x:c r="F450" s="247"/>
      <x:c r="G450" s="247"/>
      <x:c r="H450" s="247"/>
      <x:c r="I450" s="247"/>
      <x:c r="J450" s="249"/>
      <x:c r="K450" s="247"/>
      <x:c r="L450" s="247"/>
      <x:c r="M450" s="113" t="str">
        <x:f>IF(A450="","",IF(OR(D450="",E450=""),"",IF(E450&lt;=D450,1,0)))</x:f>
      </x:c>
      <x:c r="N450" s="120" t="str">
        <x:f>IF(A450="","",IF(OR(H450="",I450=""),"",IFERROR(I450/H450,0)))</x:f>
      </x:c>
      <x:c r="O450" s="113" t="str">
        <x:f>IF(A450="","",IF(OR(D450="",E450=""),"",MAX(0,E450-D450)))</x:f>
      </x:c>
      <x:c r="P450" s="113" t="str">
        <x:f>IF(B450="","",WEEKDAY(B450,2))</x:f>
      </x:c>
      <x:c r="Q450" s="113" t="str">
        <x:f>IF(B450="","",MONTH(B450))</x:f>
      </x:c>
      <x:c r="R450" s="113" t="str">
        <x:f>IF(B450="","",YEAR(B450))</x:f>
      </x:c>
    </x:row>
    <x:row r="451" ht="20" customHeight="1">
      <x:c r="A451" s="247"/>
      <x:c r="B451" s="248"/>
      <x:c r="C451" s="247"/>
      <x:c r="D451" s="248"/>
      <x:c r="E451" s="248"/>
      <x:c r="F451" s="247"/>
      <x:c r="G451" s="247"/>
      <x:c r="H451" s="247"/>
      <x:c r="I451" s="247"/>
      <x:c r="J451" s="249"/>
      <x:c r="K451" s="247"/>
      <x:c r="L451" s="247"/>
      <x:c r="M451" s="113" t="str">
        <x:f>IF(A451="","",IF(OR(D451="",E451=""),"",IF(E451&lt;=D451,1,0)))</x:f>
      </x:c>
      <x:c r="N451" s="120" t="str">
        <x:f>IF(A451="","",IF(OR(H451="",I451=""),"",IFERROR(I451/H451,0)))</x:f>
      </x:c>
      <x:c r="O451" s="113" t="str">
        <x:f>IF(A451="","",IF(OR(D451="",E451=""),"",MAX(0,E451-D451)))</x:f>
      </x:c>
      <x:c r="P451" s="113" t="str">
        <x:f>IF(B451="","",WEEKDAY(B451,2))</x:f>
      </x:c>
      <x:c r="Q451" s="113" t="str">
        <x:f>IF(B451="","",MONTH(B451))</x:f>
      </x:c>
      <x:c r="R451" s="113" t="str">
        <x:f>IF(B451="","",YEAR(B451))</x:f>
      </x:c>
    </x:row>
    <x:row r="452" ht="20" customHeight="1">
      <x:c r="A452" s="247"/>
      <x:c r="B452" s="248"/>
      <x:c r="C452" s="247"/>
      <x:c r="D452" s="248"/>
      <x:c r="E452" s="248"/>
      <x:c r="F452" s="247"/>
      <x:c r="G452" s="247"/>
      <x:c r="H452" s="247"/>
      <x:c r="I452" s="247"/>
      <x:c r="J452" s="249"/>
      <x:c r="K452" s="247"/>
      <x:c r="L452" s="247"/>
      <x:c r="M452" s="113" t="str">
        <x:f>IF(A452="","",IF(OR(D452="",E452=""),"",IF(E452&lt;=D452,1,0)))</x:f>
      </x:c>
      <x:c r="N452" s="120" t="str">
        <x:f>IF(A452="","",IF(OR(H452="",I452=""),"",IFERROR(I452/H452,0)))</x:f>
      </x:c>
      <x:c r="O452" s="113" t="str">
        <x:f>IF(A452="","",IF(OR(D452="",E452=""),"",MAX(0,E452-D452)))</x:f>
      </x:c>
      <x:c r="P452" s="113" t="str">
        <x:f>IF(B452="","",WEEKDAY(B452,2))</x:f>
      </x:c>
      <x:c r="Q452" s="113" t="str">
        <x:f>IF(B452="","",MONTH(B452))</x:f>
      </x:c>
      <x:c r="R452" s="113" t="str">
        <x:f>IF(B452="","",YEAR(B452))</x:f>
      </x:c>
    </x:row>
    <x:row r="453" ht="20" customHeight="1">
      <x:c r="A453" s="247"/>
      <x:c r="B453" s="248"/>
      <x:c r="C453" s="247"/>
      <x:c r="D453" s="248"/>
      <x:c r="E453" s="248"/>
      <x:c r="F453" s="247"/>
      <x:c r="G453" s="247"/>
      <x:c r="H453" s="247"/>
      <x:c r="I453" s="247"/>
      <x:c r="J453" s="249"/>
      <x:c r="K453" s="247"/>
      <x:c r="L453" s="247"/>
      <x:c r="M453" s="113" t="str">
        <x:f>IF(A453="","",IF(OR(D453="",E453=""),"",IF(E453&lt;=D453,1,0)))</x:f>
      </x:c>
      <x:c r="N453" s="120" t="str">
        <x:f>IF(A453="","",IF(OR(H453="",I453=""),"",IFERROR(I453/H453,0)))</x:f>
      </x:c>
      <x:c r="O453" s="113" t="str">
        <x:f>IF(A453="","",IF(OR(D453="",E453=""),"",MAX(0,E453-D453)))</x:f>
      </x:c>
      <x:c r="P453" s="113" t="str">
        <x:f>IF(B453="","",WEEKDAY(B453,2))</x:f>
      </x:c>
      <x:c r="Q453" s="113" t="str">
        <x:f>IF(B453="","",MONTH(B453))</x:f>
      </x:c>
      <x:c r="R453" s="113" t="str">
        <x:f>IF(B453="","",YEAR(B453))</x:f>
      </x:c>
    </x:row>
    <x:row r="454" ht="20" customHeight="1">
      <x:c r="A454" s="247"/>
      <x:c r="B454" s="248"/>
      <x:c r="C454" s="247"/>
      <x:c r="D454" s="248"/>
      <x:c r="E454" s="248"/>
      <x:c r="F454" s="247"/>
      <x:c r="G454" s="247"/>
      <x:c r="H454" s="247"/>
      <x:c r="I454" s="247"/>
      <x:c r="J454" s="249"/>
      <x:c r="K454" s="247"/>
      <x:c r="L454" s="247"/>
      <x:c r="M454" s="113" t="str">
        <x:f>IF(A454="","",IF(OR(D454="",E454=""),"",IF(E454&lt;=D454,1,0)))</x:f>
      </x:c>
      <x:c r="N454" s="120" t="str">
        <x:f>IF(A454="","",IF(OR(H454="",I454=""),"",IFERROR(I454/H454,0)))</x:f>
      </x:c>
      <x:c r="O454" s="113" t="str">
        <x:f>IF(A454="","",IF(OR(D454="",E454=""),"",MAX(0,E454-D454)))</x:f>
      </x:c>
      <x:c r="P454" s="113" t="str">
        <x:f>IF(B454="","",WEEKDAY(B454,2))</x:f>
      </x:c>
      <x:c r="Q454" s="113" t="str">
        <x:f>IF(B454="","",MONTH(B454))</x:f>
      </x:c>
      <x:c r="R454" s="113" t="str">
        <x:f>IF(B454="","",YEAR(B454))</x:f>
      </x:c>
    </x:row>
    <x:row r="455" ht="20" customHeight="1">
      <x:c r="A455" s="247"/>
      <x:c r="B455" s="248"/>
      <x:c r="C455" s="247"/>
      <x:c r="D455" s="248"/>
      <x:c r="E455" s="248"/>
      <x:c r="F455" s="247"/>
      <x:c r="G455" s="247"/>
      <x:c r="H455" s="247"/>
      <x:c r="I455" s="247"/>
      <x:c r="J455" s="249"/>
      <x:c r="K455" s="247"/>
      <x:c r="L455" s="247"/>
      <x:c r="M455" s="113" t="str">
        <x:f>IF(A455="","",IF(OR(D455="",E455=""),"",IF(E455&lt;=D455,1,0)))</x:f>
      </x:c>
      <x:c r="N455" s="120" t="str">
        <x:f>IF(A455="","",IF(OR(H455="",I455=""),"",IFERROR(I455/H455,0)))</x:f>
      </x:c>
      <x:c r="O455" s="113" t="str">
        <x:f>IF(A455="","",IF(OR(D455="",E455=""),"",MAX(0,E455-D455)))</x:f>
      </x:c>
      <x:c r="P455" s="113" t="str">
        <x:f>IF(B455="","",WEEKDAY(B455,2))</x:f>
      </x:c>
      <x:c r="Q455" s="113" t="str">
        <x:f>IF(B455="","",MONTH(B455))</x:f>
      </x:c>
      <x:c r="R455" s="113" t="str">
        <x:f>IF(B455="","",YEAR(B455))</x:f>
      </x:c>
    </x:row>
    <x:row r="456" ht="20" customHeight="1">
      <x:c r="A456" s="247"/>
      <x:c r="B456" s="248"/>
      <x:c r="C456" s="247"/>
      <x:c r="D456" s="248"/>
      <x:c r="E456" s="248"/>
      <x:c r="F456" s="247"/>
      <x:c r="G456" s="247"/>
      <x:c r="H456" s="247"/>
      <x:c r="I456" s="247"/>
      <x:c r="J456" s="249"/>
      <x:c r="K456" s="247"/>
      <x:c r="L456" s="247"/>
      <x:c r="M456" s="113" t="str">
        <x:f>IF(A456="","",IF(OR(D456="",E456=""),"",IF(E456&lt;=D456,1,0)))</x:f>
      </x:c>
      <x:c r="N456" s="120" t="str">
        <x:f>IF(A456="","",IF(OR(H456="",I456=""),"",IFERROR(I456/H456,0)))</x:f>
      </x:c>
      <x:c r="O456" s="113" t="str">
        <x:f>IF(A456="","",IF(OR(D456="",E456=""),"",MAX(0,E456-D456)))</x:f>
      </x:c>
      <x:c r="P456" s="113" t="str">
        <x:f>IF(B456="","",WEEKDAY(B456,2))</x:f>
      </x:c>
      <x:c r="Q456" s="113" t="str">
        <x:f>IF(B456="","",MONTH(B456))</x:f>
      </x:c>
      <x:c r="R456" s="113" t="str">
        <x:f>IF(B456="","",YEAR(B456))</x:f>
      </x:c>
    </x:row>
    <x:row r="457" ht="20" customHeight="1">
      <x:c r="A457" s="247"/>
      <x:c r="B457" s="248"/>
      <x:c r="C457" s="247"/>
      <x:c r="D457" s="248"/>
      <x:c r="E457" s="248"/>
      <x:c r="F457" s="247"/>
      <x:c r="G457" s="247"/>
      <x:c r="H457" s="247"/>
      <x:c r="I457" s="247"/>
      <x:c r="J457" s="249"/>
      <x:c r="K457" s="247"/>
      <x:c r="L457" s="247"/>
      <x:c r="M457" s="113" t="str">
        <x:f>IF(A457="","",IF(OR(D457="",E457=""),"",IF(E457&lt;=D457,1,0)))</x:f>
      </x:c>
      <x:c r="N457" s="120" t="str">
        <x:f>IF(A457="","",IF(OR(H457="",I457=""),"",IFERROR(I457/H457,0)))</x:f>
      </x:c>
      <x:c r="O457" s="113" t="str">
        <x:f>IF(A457="","",IF(OR(D457="",E457=""),"",MAX(0,E457-D457)))</x:f>
      </x:c>
      <x:c r="P457" s="113" t="str">
        <x:f>IF(B457="","",WEEKDAY(B457,2))</x:f>
      </x:c>
      <x:c r="Q457" s="113" t="str">
        <x:f>IF(B457="","",MONTH(B457))</x:f>
      </x:c>
      <x:c r="R457" s="113" t="str">
        <x:f>IF(B457="","",YEAR(B457))</x:f>
      </x:c>
    </x:row>
    <x:row r="458" ht="20" customHeight="1">
      <x:c r="A458" s="247"/>
      <x:c r="B458" s="248"/>
      <x:c r="C458" s="247"/>
      <x:c r="D458" s="248"/>
      <x:c r="E458" s="248"/>
      <x:c r="F458" s="247"/>
      <x:c r="G458" s="247"/>
      <x:c r="H458" s="247"/>
      <x:c r="I458" s="247"/>
      <x:c r="J458" s="249"/>
      <x:c r="K458" s="247"/>
      <x:c r="L458" s="247"/>
      <x:c r="M458" s="113" t="str">
        <x:f>IF(A458="","",IF(OR(D458="",E458=""),"",IF(E458&lt;=D458,1,0)))</x:f>
      </x:c>
      <x:c r="N458" s="120" t="str">
        <x:f>IF(A458="","",IF(OR(H458="",I458=""),"",IFERROR(I458/H458,0)))</x:f>
      </x:c>
      <x:c r="O458" s="113" t="str">
        <x:f>IF(A458="","",IF(OR(D458="",E458=""),"",MAX(0,E458-D458)))</x:f>
      </x:c>
      <x:c r="P458" s="113" t="str">
        <x:f>IF(B458="","",WEEKDAY(B458,2))</x:f>
      </x:c>
      <x:c r="Q458" s="113" t="str">
        <x:f>IF(B458="","",MONTH(B458))</x:f>
      </x:c>
      <x:c r="R458" s="113" t="str">
        <x:f>IF(B458="","",YEAR(B458))</x:f>
      </x:c>
    </x:row>
    <x:row r="459" ht="20" customHeight="1">
      <x:c r="A459" s="247"/>
      <x:c r="B459" s="248"/>
      <x:c r="C459" s="247"/>
      <x:c r="D459" s="248"/>
      <x:c r="E459" s="248"/>
      <x:c r="F459" s="247"/>
      <x:c r="G459" s="247"/>
      <x:c r="H459" s="247"/>
      <x:c r="I459" s="247"/>
      <x:c r="J459" s="249"/>
      <x:c r="K459" s="247"/>
      <x:c r="L459" s="247"/>
      <x:c r="M459" s="113" t="str">
        <x:f>IF(A459="","",IF(OR(D459="",E459=""),"",IF(E459&lt;=D459,1,0)))</x:f>
      </x:c>
      <x:c r="N459" s="120" t="str">
        <x:f>IF(A459="","",IF(OR(H459="",I459=""),"",IFERROR(I459/H459,0)))</x:f>
      </x:c>
      <x:c r="O459" s="113" t="str">
        <x:f>IF(A459="","",IF(OR(D459="",E459=""),"",MAX(0,E459-D459)))</x:f>
      </x:c>
      <x:c r="P459" s="113" t="str">
        <x:f>IF(B459="","",WEEKDAY(B459,2))</x:f>
      </x:c>
      <x:c r="Q459" s="113" t="str">
        <x:f>IF(B459="","",MONTH(B459))</x:f>
      </x:c>
      <x:c r="R459" s="113" t="str">
        <x:f>IF(B459="","",YEAR(B459))</x:f>
      </x:c>
    </x:row>
    <x:row r="460" ht="20" customHeight="1">
      <x:c r="A460" s="247"/>
      <x:c r="B460" s="248"/>
      <x:c r="C460" s="247"/>
      <x:c r="D460" s="248"/>
      <x:c r="E460" s="248"/>
      <x:c r="F460" s="247"/>
      <x:c r="G460" s="247"/>
      <x:c r="H460" s="247"/>
      <x:c r="I460" s="247"/>
      <x:c r="J460" s="249"/>
      <x:c r="K460" s="247"/>
      <x:c r="L460" s="247"/>
      <x:c r="M460" s="113" t="str">
        <x:f>IF(A460="","",IF(OR(D460="",E460=""),"",IF(E460&lt;=D460,1,0)))</x:f>
      </x:c>
      <x:c r="N460" s="120" t="str">
        <x:f>IF(A460="","",IF(OR(H460="",I460=""),"",IFERROR(I460/H460,0)))</x:f>
      </x:c>
      <x:c r="O460" s="113" t="str">
        <x:f>IF(A460="","",IF(OR(D460="",E460=""),"",MAX(0,E460-D460)))</x:f>
      </x:c>
      <x:c r="P460" s="113" t="str">
        <x:f>IF(B460="","",WEEKDAY(B460,2))</x:f>
      </x:c>
      <x:c r="Q460" s="113" t="str">
        <x:f>IF(B460="","",MONTH(B460))</x:f>
      </x:c>
      <x:c r="R460" s="113" t="str">
        <x:f>IF(B460="","",YEAR(B460))</x:f>
      </x:c>
    </x:row>
    <x:row r="461" ht="20" customHeight="1">
      <x:c r="A461" s="247"/>
      <x:c r="B461" s="248"/>
      <x:c r="C461" s="247"/>
      <x:c r="D461" s="248"/>
      <x:c r="E461" s="248"/>
      <x:c r="F461" s="247"/>
      <x:c r="G461" s="247"/>
      <x:c r="H461" s="247"/>
      <x:c r="I461" s="247"/>
      <x:c r="J461" s="249"/>
      <x:c r="K461" s="247"/>
      <x:c r="L461" s="247"/>
      <x:c r="M461" s="113" t="str">
        <x:f>IF(A461="","",IF(OR(D461="",E461=""),"",IF(E461&lt;=D461,1,0)))</x:f>
      </x:c>
      <x:c r="N461" s="120" t="str">
        <x:f>IF(A461="","",IF(OR(H461="",I461=""),"",IFERROR(I461/H461,0)))</x:f>
      </x:c>
      <x:c r="O461" s="113" t="str">
        <x:f>IF(A461="","",IF(OR(D461="",E461=""),"",MAX(0,E461-D461)))</x:f>
      </x:c>
      <x:c r="P461" s="113" t="str">
        <x:f>IF(B461="","",WEEKDAY(B461,2))</x:f>
      </x:c>
      <x:c r="Q461" s="113" t="str">
        <x:f>IF(B461="","",MONTH(B461))</x:f>
      </x:c>
      <x:c r="R461" s="113" t="str">
        <x:f>IF(B461="","",YEAR(B461))</x:f>
      </x:c>
    </x:row>
    <x:row r="462" ht="20" customHeight="1">
      <x:c r="A462" s="247"/>
      <x:c r="B462" s="248"/>
      <x:c r="C462" s="247"/>
      <x:c r="D462" s="248"/>
      <x:c r="E462" s="248"/>
      <x:c r="F462" s="247"/>
      <x:c r="G462" s="247"/>
      <x:c r="H462" s="247"/>
      <x:c r="I462" s="247"/>
      <x:c r="J462" s="249"/>
      <x:c r="K462" s="247"/>
      <x:c r="L462" s="247"/>
      <x:c r="M462" s="113" t="str">
        <x:f>IF(A462="","",IF(OR(D462="",E462=""),"",IF(E462&lt;=D462,1,0)))</x:f>
      </x:c>
      <x:c r="N462" s="120" t="str">
        <x:f>IF(A462="","",IF(OR(H462="",I462=""),"",IFERROR(I462/H462,0)))</x:f>
      </x:c>
      <x:c r="O462" s="113" t="str">
        <x:f>IF(A462="","",IF(OR(D462="",E462=""),"",MAX(0,E462-D462)))</x:f>
      </x:c>
      <x:c r="P462" s="113" t="str">
        <x:f>IF(B462="","",WEEKDAY(B462,2))</x:f>
      </x:c>
      <x:c r="Q462" s="113" t="str">
        <x:f>IF(B462="","",MONTH(B462))</x:f>
      </x:c>
      <x:c r="R462" s="113" t="str">
        <x:f>IF(B462="","",YEAR(B462))</x:f>
      </x:c>
    </x:row>
    <x:row r="463" ht="20" customHeight="1">
      <x:c r="A463" s="247"/>
      <x:c r="B463" s="248"/>
      <x:c r="C463" s="247"/>
      <x:c r="D463" s="248"/>
      <x:c r="E463" s="248"/>
      <x:c r="F463" s="247"/>
      <x:c r="G463" s="247"/>
      <x:c r="H463" s="247"/>
      <x:c r="I463" s="247"/>
      <x:c r="J463" s="249"/>
      <x:c r="K463" s="247"/>
      <x:c r="L463" s="247"/>
      <x:c r="M463" s="113" t="str">
        <x:f>IF(A463="","",IF(OR(D463="",E463=""),"",IF(E463&lt;=D463,1,0)))</x:f>
      </x:c>
      <x:c r="N463" s="120" t="str">
        <x:f>IF(A463="","",IF(OR(H463="",I463=""),"",IFERROR(I463/H463,0)))</x:f>
      </x:c>
      <x:c r="O463" s="113" t="str">
        <x:f>IF(A463="","",IF(OR(D463="",E463=""),"",MAX(0,E463-D463)))</x:f>
      </x:c>
      <x:c r="P463" s="113" t="str">
        <x:f>IF(B463="","",WEEKDAY(B463,2))</x:f>
      </x:c>
      <x:c r="Q463" s="113" t="str">
        <x:f>IF(B463="","",MONTH(B463))</x:f>
      </x:c>
      <x:c r="R463" s="113" t="str">
        <x:f>IF(B463="","",YEAR(B463))</x:f>
      </x:c>
    </x:row>
    <x:row r="464" ht="20" customHeight="1">
      <x:c r="A464" s="247"/>
      <x:c r="B464" s="248"/>
      <x:c r="C464" s="247"/>
      <x:c r="D464" s="248"/>
      <x:c r="E464" s="248"/>
      <x:c r="F464" s="247"/>
      <x:c r="G464" s="247"/>
      <x:c r="H464" s="247"/>
      <x:c r="I464" s="247"/>
      <x:c r="J464" s="249"/>
      <x:c r="K464" s="247"/>
      <x:c r="L464" s="247"/>
      <x:c r="M464" s="113" t="str">
        <x:f>IF(A464="","",IF(OR(D464="",E464=""),"",IF(E464&lt;=D464,1,0)))</x:f>
      </x:c>
      <x:c r="N464" s="120" t="str">
        <x:f>IF(A464="","",IF(OR(H464="",I464=""),"",IFERROR(I464/H464,0)))</x:f>
      </x:c>
      <x:c r="O464" s="113" t="str">
        <x:f>IF(A464="","",IF(OR(D464="",E464=""),"",MAX(0,E464-D464)))</x:f>
      </x:c>
      <x:c r="P464" s="113" t="str">
        <x:f>IF(B464="","",WEEKDAY(B464,2))</x:f>
      </x:c>
      <x:c r="Q464" s="113" t="str">
        <x:f>IF(B464="","",MONTH(B464))</x:f>
      </x:c>
      <x:c r="R464" s="113" t="str">
        <x:f>IF(B464="","",YEAR(B464))</x:f>
      </x:c>
    </x:row>
    <x:row r="465" ht="20" customHeight="1">
      <x:c r="A465" s="247"/>
      <x:c r="B465" s="248"/>
      <x:c r="C465" s="247"/>
      <x:c r="D465" s="248"/>
      <x:c r="E465" s="248"/>
      <x:c r="F465" s="247"/>
      <x:c r="G465" s="247"/>
      <x:c r="H465" s="247"/>
      <x:c r="I465" s="247"/>
      <x:c r="J465" s="249"/>
      <x:c r="K465" s="247"/>
      <x:c r="L465" s="247"/>
      <x:c r="M465" s="113" t="str">
        <x:f>IF(A465="","",IF(OR(D465="",E465=""),"",IF(E465&lt;=D465,1,0)))</x:f>
      </x:c>
      <x:c r="N465" s="120" t="str">
        <x:f>IF(A465="","",IF(OR(H465="",I465=""),"",IFERROR(I465/H465,0)))</x:f>
      </x:c>
      <x:c r="O465" s="113" t="str">
        <x:f>IF(A465="","",IF(OR(D465="",E465=""),"",MAX(0,E465-D465)))</x:f>
      </x:c>
      <x:c r="P465" s="113" t="str">
        <x:f>IF(B465="","",WEEKDAY(B465,2))</x:f>
      </x:c>
      <x:c r="Q465" s="113" t="str">
        <x:f>IF(B465="","",MONTH(B465))</x:f>
      </x:c>
      <x:c r="R465" s="113" t="str">
        <x:f>IF(B465="","",YEAR(B465))</x:f>
      </x:c>
    </x:row>
    <x:row r="466" ht="20" customHeight="1">
      <x:c r="A466" s="247"/>
      <x:c r="B466" s="248"/>
      <x:c r="C466" s="247"/>
      <x:c r="D466" s="248"/>
      <x:c r="E466" s="248"/>
      <x:c r="F466" s="247"/>
      <x:c r="G466" s="247"/>
      <x:c r="H466" s="247"/>
      <x:c r="I466" s="247"/>
      <x:c r="J466" s="249"/>
      <x:c r="K466" s="247"/>
      <x:c r="L466" s="247"/>
      <x:c r="M466" s="113" t="str">
        <x:f>IF(A466="","",IF(OR(D466="",E466=""),"",IF(E466&lt;=D466,1,0)))</x:f>
      </x:c>
      <x:c r="N466" s="120" t="str">
        <x:f>IF(A466="","",IF(OR(H466="",I466=""),"",IFERROR(I466/H466,0)))</x:f>
      </x:c>
      <x:c r="O466" s="113" t="str">
        <x:f>IF(A466="","",IF(OR(D466="",E466=""),"",MAX(0,E466-D466)))</x:f>
      </x:c>
      <x:c r="P466" s="113" t="str">
        <x:f>IF(B466="","",WEEKDAY(B466,2))</x:f>
      </x:c>
      <x:c r="Q466" s="113" t="str">
        <x:f>IF(B466="","",MONTH(B466))</x:f>
      </x:c>
      <x:c r="R466" s="113" t="str">
        <x:f>IF(B466="","",YEAR(B466))</x:f>
      </x:c>
    </x:row>
    <x:row r="467" ht="20" customHeight="1">
      <x:c r="A467" s="247"/>
      <x:c r="B467" s="248"/>
      <x:c r="C467" s="247"/>
      <x:c r="D467" s="248"/>
      <x:c r="E467" s="248"/>
      <x:c r="F467" s="247"/>
      <x:c r="G467" s="247"/>
      <x:c r="H467" s="247"/>
      <x:c r="I467" s="247"/>
      <x:c r="J467" s="249"/>
      <x:c r="K467" s="247"/>
      <x:c r="L467" s="247"/>
      <x:c r="M467" s="113" t="str">
        <x:f>IF(A467="","",IF(OR(D467="",E467=""),"",IF(E467&lt;=D467,1,0)))</x:f>
      </x:c>
      <x:c r="N467" s="120" t="str">
        <x:f>IF(A467="","",IF(OR(H467="",I467=""),"",IFERROR(I467/H467,0)))</x:f>
      </x:c>
      <x:c r="O467" s="113" t="str">
        <x:f>IF(A467="","",IF(OR(D467="",E467=""),"",MAX(0,E467-D467)))</x:f>
      </x:c>
      <x:c r="P467" s="113" t="str">
        <x:f>IF(B467="","",WEEKDAY(B467,2))</x:f>
      </x:c>
      <x:c r="Q467" s="113" t="str">
        <x:f>IF(B467="","",MONTH(B467))</x:f>
      </x:c>
      <x:c r="R467" s="113" t="str">
        <x:f>IF(B467="","",YEAR(B467))</x:f>
      </x:c>
    </x:row>
    <x:row r="468" ht="20" customHeight="1">
      <x:c r="A468" s="247"/>
      <x:c r="B468" s="248"/>
      <x:c r="C468" s="247"/>
      <x:c r="D468" s="248"/>
      <x:c r="E468" s="248"/>
      <x:c r="F468" s="247"/>
      <x:c r="G468" s="247"/>
      <x:c r="H468" s="247"/>
      <x:c r="I468" s="247"/>
      <x:c r="J468" s="249"/>
      <x:c r="K468" s="247"/>
      <x:c r="L468" s="247"/>
      <x:c r="M468" s="113" t="str">
        <x:f>IF(A468="","",IF(OR(D468="",E468=""),"",IF(E468&lt;=D468,1,0)))</x:f>
      </x:c>
      <x:c r="N468" s="120" t="str">
        <x:f>IF(A468="","",IF(OR(H468="",I468=""),"",IFERROR(I468/H468,0)))</x:f>
      </x:c>
      <x:c r="O468" s="113" t="str">
        <x:f>IF(A468="","",IF(OR(D468="",E468=""),"",MAX(0,E468-D468)))</x:f>
      </x:c>
      <x:c r="P468" s="113" t="str">
        <x:f>IF(B468="","",WEEKDAY(B468,2))</x:f>
      </x:c>
      <x:c r="Q468" s="113" t="str">
        <x:f>IF(B468="","",MONTH(B468))</x:f>
      </x:c>
      <x:c r="R468" s="113" t="str">
        <x:f>IF(B468="","",YEAR(B468))</x:f>
      </x:c>
    </x:row>
    <x:row r="469" ht="20" customHeight="1">
      <x:c r="A469" s="247"/>
      <x:c r="B469" s="248"/>
      <x:c r="C469" s="247"/>
      <x:c r="D469" s="248"/>
      <x:c r="E469" s="248"/>
      <x:c r="F469" s="247"/>
      <x:c r="G469" s="247"/>
      <x:c r="H469" s="247"/>
      <x:c r="I469" s="247"/>
      <x:c r="J469" s="249"/>
      <x:c r="K469" s="247"/>
      <x:c r="L469" s="247"/>
      <x:c r="M469" s="113" t="str">
        <x:f>IF(A469="","",IF(OR(D469="",E469=""),"",IF(E469&lt;=D469,1,0)))</x:f>
      </x:c>
      <x:c r="N469" s="120" t="str">
        <x:f>IF(A469="","",IF(OR(H469="",I469=""),"",IFERROR(I469/H469,0)))</x:f>
      </x:c>
      <x:c r="O469" s="113" t="str">
        <x:f>IF(A469="","",IF(OR(D469="",E469=""),"",MAX(0,E469-D469)))</x:f>
      </x:c>
      <x:c r="P469" s="113" t="str">
        <x:f>IF(B469="","",WEEKDAY(B469,2))</x:f>
      </x:c>
      <x:c r="Q469" s="113" t="str">
        <x:f>IF(B469="","",MONTH(B469))</x:f>
      </x:c>
      <x:c r="R469" s="113" t="str">
        <x:f>IF(B469="","",YEAR(B469))</x:f>
      </x:c>
    </x:row>
    <x:row r="470" ht="20" customHeight="1">
      <x:c r="A470" s="247"/>
      <x:c r="B470" s="248"/>
      <x:c r="C470" s="247"/>
      <x:c r="D470" s="248"/>
      <x:c r="E470" s="248"/>
      <x:c r="F470" s="247"/>
      <x:c r="G470" s="247"/>
      <x:c r="H470" s="247"/>
      <x:c r="I470" s="247"/>
      <x:c r="J470" s="249"/>
      <x:c r="K470" s="247"/>
      <x:c r="L470" s="247"/>
      <x:c r="M470" s="113" t="str">
        <x:f>IF(A470="","",IF(OR(D470="",E470=""),"",IF(E470&lt;=D470,1,0)))</x:f>
      </x:c>
      <x:c r="N470" s="120" t="str">
        <x:f>IF(A470="","",IF(OR(H470="",I470=""),"",IFERROR(I470/H470,0)))</x:f>
      </x:c>
      <x:c r="O470" s="113" t="str">
        <x:f>IF(A470="","",IF(OR(D470="",E470=""),"",MAX(0,E470-D470)))</x:f>
      </x:c>
      <x:c r="P470" s="113" t="str">
        <x:f>IF(B470="","",WEEKDAY(B470,2))</x:f>
      </x:c>
      <x:c r="Q470" s="113" t="str">
        <x:f>IF(B470="","",MONTH(B470))</x:f>
      </x:c>
      <x:c r="R470" s="113" t="str">
        <x:f>IF(B470="","",YEAR(B470))</x:f>
      </x:c>
    </x:row>
    <x:row r="471" ht="20" customHeight="1">
      <x:c r="A471" s="247"/>
      <x:c r="B471" s="248"/>
      <x:c r="C471" s="247"/>
      <x:c r="D471" s="248"/>
      <x:c r="E471" s="248"/>
      <x:c r="F471" s="247"/>
      <x:c r="G471" s="247"/>
      <x:c r="H471" s="247"/>
      <x:c r="I471" s="247"/>
      <x:c r="J471" s="249"/>
      <x:c r="K471" s="247"/>
      <x:c r="L471" s="247"/>
      <x:c r="M471" s="113" t="str">
        <x:f>IF(A471="","",IF(OR(D471="",E471=""),"",IF(E471&lt;=D471,1,0)))</x:f>
      </x:c>
      <x:c r="N471" s="120" t="str">
        <x:f>IF(A471="","",IF(OR(H471="",I471=""),"",IFERROR(I471/H471,0)))</x:f>
      </x:c>
      <x:c r="O471" s="113" t="str">
        <x:f>IF(A471="","",IF(OR(D471="",E471=""),"",MAX(0,E471-D471)))</x:f>
      </x:c>
      <x:c r="P471" s="113" t="str">
        <x:f>IF(B471="","",WEEKDAY(B471,2))</x:f>
      </x:c>
      <x:c r="Q471" s="113" t="str">
        <x:f>IF(B471="","",MONTH(B471))</x:f>
      </x:c>
      <x:c r="R471" s="113" t="str">
        <x:f>IF(B471="","",YEAR(B471))</x:f>
      </x:c>
    </x:row>
    <x:row r="472" ht="20" customHeight="1">
      <x:c r="A472" s="247"/>
      <x:c r="B472" s="248"/>
      <x:c r="C472" s="247"/>
      <x:c r="D472" s="248"/>
      <x:c r="E472" s="248"/>
      <x:c r="F472" s="247"/>
      <x:c r="G472" s="247"/>
      <x:c r="H472" s="247"/>
      <x:c r="I472" s="247"/>
      <x:c r="J472" s="249"/>
      <x:c r="K472" s="247"/>
      <x:c r="L472" s="247"/>
      <x:c r="M472" s="113" t="str">
        <x:f>IF(A472="","",IF(OR(D472="",E472=""),"",IF(E472&lt;=D472,1,0)))</x:f>
      </x:c>
      <x:c r="N472" s="120" t="str">
        <x:f>IF(A472="","",IF(OR(H472="",I472=""),"",IFERROR(I472/H472,0)))</x:f>
      </x:c>
      <x:c r="O472" s="113" t="str">
        <x:f>IF(A472="","",IF(OR(D472="",E472=""),"",MAX(0,E472-D472)))</x:f>
      </x:c>
      <x:c r="P472" s="113" t="str">
        <x:f>IF(B472="","",WEEKDAY(B472,2))</x:f>
      </x:c>
      <x:c r="Q472" s="113" t="str">
        <x:f>IF(B472="","",MONTH(B472))</x:f>
      </x:c>
      <x:c r="R472" s="113" t="str">
        <x:f>IF(B472="","",YEAR(B472))</x:f>
      </x:c>
    </x:row>
    <x:row r="473" ht="20" customHeight="1">
      <x:c r="A473" s="247"/>
      <x:c r="B473" s="248"/>
      <x:c r="C473" s="247"/>
      <x:c r="D473" s="248"/>
      <x:c r="E473" s="248"/>
      <x:c r="F473" s="247"/>
      <x:c r="G473" s="247"/>
      <x:c r="H473" s="247"/>
      <x:c r="I473" s="247"/>
      <x:c r="J473" s="249"/>
      <x:c r="K473" s="247"/>
      <x:c r="L473" s="247"/>
      <x:c r="M473" s="113" t="str">
        <x:f>IF(A473="","",IF(OR(D473="",E473=""),"",IF(E473&lt;=D473,1,0)))</x:f>
      </x:c>
      <x:c r="N473" s="120" t="str">
        <x:f>IF(A473="","",IF(OR(H473="",I473=""),"",IFERROR(I473/H473,0)))</x:f>
      </x:c>
      <x:c r="O473" s="113" t="str">
        <x:f>IF(A473="","",IF(OR(D473="",E473=""),"",MAX(0,E473-D473)))</x:f>
      </x:c>
      <x:c r="P473" s="113" t="str">
        <x:f>IF(B473="","",WEEKDAY(B473,2))</x:f>
      </x:c>
      <x:c r="Q473" s="113" t="str">
        <x:f>IF(B473="","",MONTH(B473))</x:f>
      </x:c>
      <x:c r="R473" s="113" t="str">
        <x:f>IF(B473="","",YEAR(B473))</x:f>
      </x:c>
    </x:row>
    <x:row r="474" ht="20" customHeight="1">
      <x:c r="A474" s="247"/>
      <x:c r="B474" s="248"/>
      <x:c r="C474" s="247"/>
      <x:c r="D474" s="248"/>
      <x:c r="E474" s="248"/>
      <x:c r="F474" s="247"/>
      <x:c r="G474" s="247"/>
      <x:c r="H474" s="247"/>
      <x:c r="I474" s="247"/>
      <x:c r="J474" s="249"/>
      <x:c r="K474" s="247"/>
      <x:c r="L474" s="247"/>
      <x:c r="M474" s="113" t="str">
        <x:f>IF(A474="","",IF(OR(D474="",E474=""),"",IF(E474&lt;=D474,1,0)))</x:f>
      </x:c>
      <x:c r="N474" s="120" t="str">
        <x:f>IF(A474="","",IF(OR(H474="",I474=""),"",IFERROR(I474/H474,0)))</x:f>
      </x:c>
      <x:c r="O474" s="113" t="str">
        <x:f>IF(A474="","",IF(OR(D474="",E474=""),"",MAX(0,E474-D474)))</x:f>
      </x:c>
      <x:c r="P474" s="113" t="str">
        <x:f>IF(B474="","",WEEKDAY(B474,2))</x:f>
      </x:c>
      <x:c r="Q474" s="113" t="str">
        <x:f>IF(B474="","",MONTH(B474))</x:f>
      </x:c>
      <x:c r="R474" s="113" t="str">
        <x:f>IF(B474="","",YEAR(B474))</x:f>
      </x:c>
    </x:row>
    <x:row r="475" ht="20" customHeight="1">
      <x:c r="A475" s="247"/>
      <x:c r="B475" s="248"/>
      <x:c r="C475" s="247"/>
      <x:c r="D475" s="248"/>
      <x:c r="E475" s="248"/>
      <x:c r="F475" s="247"/>
      <x:c r="G475" s="247"/>
      <x:c r="H475" s="247"/>
      <x:c r="I475" s="247"/>
      <x:c r="J475" s="249"/>
      <x:c r="K475" s="247"/>
      <x:c r="L475" s="247"/>
      <x:c r="M475" s="113" t="str">
        <x:f>IF(A475="","",IF(OR(D475="",E475=""),"",IF(E475&lt;=D475,1,0)))</x:f>
      </x:c>
      <x:c r="N475" s="120" t="str">
        <x:f>IF(A475="","",IF(OR(H475="",I475=""),"",IFERROR(I475/H475,0)))</x:f>
      </x:c>
      <x:c r="O475" s="113" t="str">
        <x:f>IF(A475="","",IF(OR(D475="",E475=""),"",MAX(0,E475-D475)))</x:f>
      </x:c>
      <x:c r="P475" s="113" t="str">
        <x:f>IF(B475="","",WEEKDAY(B475,2))</x:f>
      </x:c>
      <x:c r="Q475" s="113" t="str">
        <x:f>IF(B475="","",MONTH(B475))</x:f>
      </x:c>
      <x:c r="R475" s="113" t="str">
        <x:f>IF(B475="","",YEAR(B475))</x:f>
      </x:c>
    </x:row>
    <x:row r="476" ht="20" customHeight="1">
      <x:c r="A476" s="247"/>
      <x:c r="B476" s="248"/>
      <x:c r="C476" s="247"/>
      <x:c r="D476" s="248"/>
      <x:c r="E476" s="248"/>
      <x:c r="F476" s="247"/>
      <x:c r="G476" s="247"/>
      <x:c r="H476" s="247"/>
      <x:c r="I476" s="247"/>
      <x:c r="J476" s="249"/>
      <x:c r="K476" s="247"/>
      <x:c r="L476" s="247"/>
      <x:c r="M476" s="113" t="str">
        <x:f>IF(A476="","",IF(OR(D476="",E476=""),"",IF(E476&lt;=D476,1,0)))</x:f>
      </x:c>
      <x:c r="N476" s="120" t="str">
        <x:f>IF(A476="","",IF(OR(H476="",I476=""),"",IFERROR(I476/H476,0)))</x:f>
      </x:c>
      <x:c r="O476" s="113" t="str">
        <x:f>IF(A476="","",IF(OR(D476="",E476=""),"",MAX(0,E476-D476)))</x:f>
      </x:c>
      <x:c r="P476" s="113" t="str">
        <x:f>IF(B476="","",WEEKDAY(B476,2))</x:f>
      </x:c>
      <x:c r="Q476" s="113" t="str">
        <x:f>IF(B476="","",MONTH(B476))</x:f>
      </x:c>
      <x:c r="R476" s="113" t="str">
        <x:f>IF(B476="","",YEAR(B476))</x:f>
      </x:c>
    </x:row>
    <x:row r="477" ht="20" customHeight="1">
      <x:c r="A477" s="247"/>
      <x:c r="B477" s="248"/>
      <x:c r="C477" s="247"/>
      <x:c r="D477" s="248"/>
      <x:c r="E477" s="248"/>
      <x:c r="F477" s="247"/>
      <x:c r="G477" s="247"/>
      <x:c r="H477" s="247"/>
      <x:c r="I477" s="247"/>
      <x:c r="J477" s="249"/>
      <x:c r="K477" s="247"/>
      <x:c r="L477" s="247"/>
      <x:c r="M477" s="113" t="str">
        <x:f>IF(A477="","",IF(OR(D477="",E477=""),"",IF(E477&lt;=D477,1,0)))</x:f>
      </x:c>
      <x:c r="N477" s="120" t="str">
        <x:f>IF(A477="","",IF(OR(H477="",I477=""),"",IFERROR(I477/H477,0)))</x:f>
      </x:c>
      <x:c r="O477" s="113" t="str">
        <x:f>IF(A477="","",IF(OR(D477="",E477=""),"",MAX(0,E477-D477)))</x:f>
      </x:c>
      <x:c r="P477" s="113" t="str">
        <x:f>IF(B477="","",WEEKDAY(B477,2))</x:f>
      </x:c>
      <x:c r="Q477" s="113" t="str">
        <x:f>IF(B477="","",MONTH(B477))</x:f>
      </x:c>
      <x:c r="R477" s="113" t="str">
        <x:f>IF(B477="","",YEAR(B477))</x:f>
      </x:c>
    </x:row>
    <x:row r="478" ht="20" customHeight="1">
      <x:c r="A478" s="247"/>
      <x:c r="B478" s="248"/>
      <x:c r="C478" s="247"/>
      <x:c r="D478" s="248"/>
      <x:c r="E478" s="248"/>
      <x:c r="F478" s="247"/>
      <x:c r="G478" s="247"/>
      <x:c r="H478" s="247"/>
      <x:c r="I478" s="247"/>
      <x:c r="J478" s="249"/>
      <x:c r="K478" s="247"/>
      <x:c r="L478" s="247"/>
      <x:c r="M478" s="113" t="str">
        <x:f>IF(A478="","",IF(OR(D478="",E478=""),"",IF(E478&lt;=D478,1,0)))</x:f>
      </x:c>
      <x:c r="N478" s="120" t="str">
        <x:f>IF(A478="","",IF(OR(H478="",I478=""),"",IFERROR(I478/H478,0)))</x:f>
      </x:c>
      <x:c r="O478" s="113" t="str">
        <x:f>IF(A478="","",IF(OR(D478="",E478=""),"",MAX(0,E478-D478)))</x:f>
      </x:c>
      <x:c r="P478" s="113" t="str">
        <x:f>IF(B478="","",WEEKDAY(B478,2))</x:f>
      </x:c>
      <x:c r="Q478" s="113" t="str">
        <x:f>IF(B478="","",MONTH(B478))</x:f>
      </x:c>
      <x:c r="R478" s="113" t="str">
        <x:f>IF(B478="","",YEAR(B478))</x:f>
      </x:c>
    </x:row>
    <x:row r="479" ht="20" customHeight="1">
      <x:c r="A479" s="247"/>
      <x:c r="B479" s="248"/>
      <x:c r="C479" s="247"/>
      <x:c r="D479" s="248"/>
      <x:c r="E479" s="248"/>
      <x:c r="F479" s="247"/>
      <x:c r="G479" s="247"/>
      <x:c r="H479" s="247"/>
      <x:c r="I479" s="247"/>
      <x:c r="J479" s="249"/>
      <x:c r="K479" s="247"/>
      <x:c r="L479" s="247"/>
      <x:c r="M479" s="113" t="str">
        <x:f>IF(A479="","",IF(OR(D479="",E479=""),"",IF(E479&lt;=D479,1,0)))</x:f>
      </x:c>
      <x:c r="N479" s="120" t="str">
        <x:f>IF(A479="","",IF(OR(H479="",I479=""),"",IFERROR(I479/H479,0)))</x:f>
      </x:c>
      <x:c r="O479" s="113" t="str">
        <x:f>IF(A479="","",IF(OR(D479="",E479=""),"",MAX(0,E479-D479)))</x:f>
      </x:c>
      <x:c r="P479" s="113" t="str">
        <x:f>IF(B479="","",WEEKDAY(B479,2))</x:f>
      </x:c>
      <x:c r="Q479" s="113" t="str">
        <x:f>IF(B479="","",MONTH(B479))</x:f>
      </x:c>
      <x:c r="R479" s="113" t="str">
        <x:f>IF(B479="","",YEAR(B479))</x:f>
      </x:c>
    </x:row>
    <x:row r="480" ht="20" customHeight="1">
      <x:c r="A480" s="247"/>
      <x:c r="B480" s="248"/>
      <x:c r="C480" s="247"/>
      <x:c r="D480" s="248"/>
      <x:c r="E480" s="248"/>
      <x:c r="F480" s="247"/>
      <x:c r="G480" s="247"/>
      <x:c r="H480" s="247"/>
      <x:c r="I480" s="247"/>
      <x:c r="J480" s="249"/>
      <x:c r="K480" s="247"/>
      <x:c r="L480" s="247"/>
      <x:c r="M480" s="113" t="str">
        <x:f>IF(A480="","",IF(OR(D480="",E480=""),"",IF(E480&lt;=D480,1,0)))</x:f>
      </x:c>
      <x:c r="N480" s="120" t="str">
        <x:f>IF(A480="","",IF(OR(H480="",I480=""),"",IFERROR(I480/H480,0)))</x:f>
      </x:c>
      <x:c r="O480" s="113" t="str">
        <x:f>IF(A480="","",IF(OR(D480="",E480=""),"",MAX(0,E480-D480)))</x:f>
      </x:c>
      <x:c r="P480" s="113" t="str">
        <x:f>IF(B480="","",WEEKDAY(B480,2))</x:f>
      </x:c>
      <x:c r="Q480" s="113" t="str">
        <x:f>IF(B480="","",MONTH(B480))</x:f>
      </x:c>
      <x:c r="R480" s="113" t="str">
        <x:f>IF(B480="","",YEAR(B480))</x:f>
      </x:c>
    </x:row>
    <x:row r="481" ht="20" customHeight="1">
      <x:c r="A481" s="247"/>
      <x:c r="B481" s="248"/>
      <x:c r="C481" s="247"/>
      <x:c r="D481" s="248"/>
      <x:c r="E481" s="248"/>
      <x:c r="F481" s="247"/>
      <x:c r="G481" s="247"/>
      <x:c r="H481" s="247"/>
      <x:c r="I481" s="247"/>
      <x:c r="J481" s="249"/>
      <x:c r="K481" s="247"/>
      <x:c r="L481" s="247"/>
      <x:c r="M481" s="113" t="str">
        <x:f>IF(A481="","",IF(OR(D481="",E481=""),"",IF(E481&lt;=D481,1,0)))</x:f>
      </x:c>
      <x:c r="N481" s="120" t="str">
        <x:f>IF(A481="","",IF(OR(H481="",I481=""),"",IFERROR(I481/H481,0)))</x:f>
      </x:c>
      <x:c r="O481" s="113" t="str">
        <x:f>IF(A481="","",IF(OR(D481="",E481=""),"",MAX(0,E481-D481)))</x:f>
      </x:c>
      <x:c r="P481" s="113" t="str">
        <x:f>IF(B481="","",WEEKDAY(B481,2))</x:f>
      </x:c>
      <x:c r="Q481" s="113" t="str">
        <x:f>IF(B481="","",MONTH(B481))</x:f>
      </x:c>
      <x:c r="R481" s="113" t="str">
        <x:f>IF(B481="","",YEAR(B481))</x:f>
      </x:c>
    </x:row>
    <x:row r="482" ht="20" customHeight="1">
      <x:c r="A482" s="247"/>
      <x:c r="B482" s="248"/>
      <x:c r="C482" s="247"/>
      <x:c r="D482" s="248"/>
      <x:c r="E482" s="248"/>
      <x:c r="F482" s="247"/>
      <x:c r="G482" s="247"/>
      <x:c r="H482" s="247"/>
      <x:c r="I482" s="247"/>
      <x:c r="J482" s="249"/>
      <x:c r="K482" s="247"/>
      <x:c r="L482" s="247"/>
      <x:c r="M482" s="113" t="str">
        <x:f>IF(A482="","",IF(OR(D482="",E482=""),"",IF(E482&lt;=D482,1,0)))</x:f>
      </x:c>
      <x:c r="N482" s="120" t="str">
        <x:f>IF(A482="","",IF(OR(H482="",I482=""),"",IFERROR(I482/H482,0)))</x:f>
      </x:c>
      <x:c r="O482" s="113" t="str">
        <x:f>IF(A482="","",IF(OR(D482="",E482=""),"",MAX(0,E482-D482)))</x:f>
      </x:c>
      <x:c r="P482" s="113" t="str">
        <x:f>IF(B482="","",WEEKDAY(B482,2))</x:f>
      </x:c>
      <x:c r="Q482" s="113" t="str">
        <x:f>IF(B482="","",MONTH(B482))</x:f>
      </x:c>
      <x:c r="R482" s="113" t="str">
        <x:f>IF(B482="","",YEAR(B482))</x:f>
      </x:c>
    </x:row>
    <x:row r="483" ht="20" customHeight="1">
      <x:c r="A483" s="247"/>
      <x:c r="B483" s="248"/>
      <x:c r="C483" s="247"/>
      <x:c r="D483" s="248"/>
      <x:c r="E483" s="248"/>
      <x:c r="F483" s="247"/>
      <x:c r="G483" s="247"/>
      <x:c r="H483" s="247"/>
      <x:c r="I483" s="247"/>
      <x:c r="J483" s="249"/>
      <x:c r="K483" s="247"/>
      <x:c r="L483" s="247"/>
      <x:c r="M483" s="113" t="str">
        <x:f>IF(A483="","",IF(OR(D483="",E483=""),"",IF(E483&lt;=D483,1,0)))</x:f>
      </x:c>
      <x:c r="N483" s="120" t="str">
        <x:f>IF(A483="","",IF(OR(H483="",I483=""),"",IFERROR(I483/H483,0)))</x:f>
      </x:c>
      <x:c r="O483" s="113" t="str">
        <x:f>IF(A483="","",IF(OR(D483="",E483=""),"",MAX(0,E483-D483)))</x:f>
      </x:c>
      <x:c r="P483" s="113" t="str">
        <x:f>IF(B483="","",WEEKDAY(B483,2))</x:f>
      </x:c>
      <x:c r="Q483" s="113" t="str">
        <x:f>IF(B483="","",MONTH(B483))</x:f>
      </x:c>
      <x:c r="R483" s="113" t="str">
        <x:f>IF(B483="","",YEAR(B483))</x:f>
      </x:c>
    </x:row>
    <x:row r="484" ht="20" customHeight="1">
      <x:c r="A484" s="247"/>
      <x:c r="B484" s="248"/>
      <x:c r="C484" s="247"/>
      <x:c r="D484" s="248"/>
      <x:c r="E484" s="248"/>
      <x:c r="F484" s="247"/>
      <x:c r="G484" s="247"/>
      <x:c r="H484" s="247"/>
      <x:c r="I484" s="247"/>
      <x:c r="J484" s="249"/>
      <x:c r="K484" s="247"/>
      <x:c r="L484" s="247"/>
      <x:c r="M484" s="113" t="str">
        <x:f>IF(A484="","",IF(OR(D484="",E484=""),"",IF(E484&lt;=D484,1,0)))</x:f>
      </x:c>
      <x:c r="N484" s="120" t="str">
        <x:f>IF(A484="","",IF(OR(H484="",I484=""),"",IFERROR(I484/H484,0)))</x:f>
      </x:c>
      <x:c r="O484" s="113" t="str">
        <x:f>IF(A484="","",IF(OR(D484="",E484=""),"",MAX(0,E484-D484)))</x:f>
      </x:c>
      <x:c r="P484" s="113" t="str">
        <x:f>IF(B484="","",WEEKDAY(B484,2))</x:f>
      </x:c>
      <x:c r="Q484" s="113" t="str">
        <x:f>IF(B484="","",MONTH(B484))</x:f>
      </x:c>
      <x:c r="R484" s="113" t="str">
        <x:f>IF(B484="","",YEAR(B484))</x:f>
      </x:c>
    </x:row>
    <x:row r="485" ht="20" customHeight="1">
      <x:c r="A485" s="247"/>
      <x:c r="B485" s="248"/>
      <x:c r="C485" s="247"/>
      <x:c r="D485" s="248"/>
      <x:c r="E485" s="248"/>
      <x:c r="F485" s="247"/>
      <x:c r="G485" s="247"/>
      <x:c r="H485" s="247"/>
      <x:c r="I485" s="247"/>
      <x:c r="J485" s="249"/>
      <x:c r="K485" s="247"/>
      <x:c r="L485" s="247"/>
      <x:c r="M485" s="113" t="str">
        <x:f>IF(A485="","",IF(OR(D485="",E485=""),"",IF(E485&lt;=D485,1,0)))</x:f>
      </x:c>
      <x:c r="N485" s="120" t="str">
        <x:f>IF(A485="","",IF(OR(H485="",I485=""),"",IFERROR(I485/H485,0)))</x:f>
      </x:c>
      <x:c r="O485" s="113" t="str">
        <x:f>IF(A485="","",IF(OR(D485="",E485=""),"",MAX(0,E485-D485)))</x:f>
      </x:c>
      <x:c r="P485" s="113" t="str">
        <x:f>IF(B485="","",WEEKDAY(B485,2))</x:f>
      </x:c>
      <x:c r="Q485" s="113" t="str">
        <x:f>IF(B485="","",MONTH(B485))</x:f>
      </x:c>
      <x:c r="R485" s="113" t="str">
        <x:f>IF(B485="","",YEAR(B485))</x:f>
      </x:c>
    </x:row>
    <x:row r="486" ht="20" customHeight="1">
      <x:c r="A486" s="247"/>
      <x:c r="B486" s="248"/>
      <x:c r="C486" s="247"/>
      <x:c r="D486" s="248"/>
      <x:c r="E486" s="248"/>
      <x:c r="F486" s="247"/>
      <x:c r="G486" s="247"/>
      <x:c r="H486" s="247"/>
      <x:c r="I486" s="247"/>
      <x:c r="J486" s="249"/>
      <x:c r="K486" s="247"/>
      <x:c r="L486" s="247"/>
      <x:c r="M486" s="113" t="str">
        <x:f>IF(A486="","",IF(OR(D486="",E486=""),"",IF(E486&lt;=D486,1,0)))</x:f>
      </x:c>
      <x:c r="N486" s="120" t="str">
        <x:f>IF(A486="","",IF(OR(H486="",I486=""),"",IFERROR(I486/H486,0)))</x:f>
      </x:c>
      <x:c r="O486" s="113" t="str">
        <x:f>IF(A486="","",IF(OR(D486="",E486=""),"",MAX(0,E486-D486)))</x:f>
      </x:c>
      <x:c r="P486" s="113" t="str">
        <x:f>IF(B486="","",WEEKDAY(B486,2))</x:f>
      </x:c>
      <x:c r="Q486" s="113" t="str">
        <x:f>IF(B486="","",MONTH(B486))</x:f>
      </x:c>
      <x:c r="R486" s="113" t="str">
        <x:f>IF(B486="","",YEAR(B486))</x:f>
      </x:c>
    </x:row>
    <x:row r="487" ht="20" customHeight="1">
      <x:c r="A487" s="247"/>
      <x:c r="B487" s="248"/>
      <x:c r="C487" s="247"/>
      <x:c r="D487" s="248"/>
      <x:c r="E487" s="248"/>
      <x:c r="F487" s="247"/>
      <x:c r="G487" s="247"/>
      <x:c r="H487" s="247"/>
      <x:c r="I487" s="247"/>
      <x:c r="J487" s="249"/>
      <x:c r="K487" s="247"/>
      <x:c r="L487" s="247"/>
      <x:c r="M487" s="113" t="str">
        <x:f>IF(A487="","",IF(OR(D487="",E487=""),"",IF(E487&lt;=D487,1,0)))</x:f>
      </x:c>
      <x:c r="N487" s="120" t="str">
        <x:f>IF(A487="","",IF(OR(H487="",I487=""),"",IFERROR(I487/H487,0)))</x:f>
      </x:c>
      <x:c r="O487" s="113" t="str">
        <x:f>IF(A487="","",IF(OR(D487="",E487=""),"",MAX(0,E487-D487)))</x:f>
      </x:c>
      <x:c r="P487" s="113" t="str">
        <x:f>IF(B487="","",WEEKDAY(B487,2))</x:f>
      </x:c>
      <x:c r="Q487" s="113" t="str">
        <x:f>IF(B487="","",MONTH(B487))</x:f>
      </x:c>
      <x:c r="R487" s="113" t="str">
        <x:f>IF(B487="","",YEAR(B487))</x:f>
      </x:c>
    </x:row>
    <x:row r="488" ht="20" customHeight="1">
      <x:c r="A488" s="247"/>
      <x:c r="B488" s="248"/>
      <x:c r="C488" s="247"/>
      <x:c r="D488" s="248"/>
      <x:c r="E488" s="248"/>
      <x:c r="F488" s="247"/>
      <x:c r="G488" s="247"/>
      <x:c r="H488" s="247"/>
      <x:c r="I488" s="247"/>
      <x:c r="J488" s="249"/>
      <x:c r="K488" s="247"/>
      <x:c r="L488" s="247"/>
      <x:c r="M488" s="113" t="str">
        <x:f>IF(A488="","",IF(OR(D488="",E488=""),"",IF(E488&lt;=D488,1,0)))</x:f>
      </x:c>
      <x:c r="N488" s="120" t="str">
        <x:f>IF(A488="","",IF(OR(H488="",I488=""),"",IFERROR(I488/H488,0)))</x:f>
      </x:c>
      <x:c r="O488" s="113" t="str">
        <x:f>IF(A488="","",IF(OR(D488="",E488=""),"",MAX(0,E488-D488)))</x:f>
      </x:c>
      <x:c r="P488" s="113" t="str">
        <x:f>IF(B488="","",WEEKDAY(B488,2))</x:f>
      </x:c>
      <x:c r="Q488" s="113" t="str">
        <x:f>IF(B488="","",MONTH(B488))</x:f>
      </x:c>
      <x:c r="R488" s="113" t="str">
        <x:f>IF(B488="","",YEAR(B488))</x:f>
      </x:c>
    </x:row>
    <x:row r="489" ht="20" customHeight="1">
      <x:c r="A489" s="247"/>
      <x:c r="B489" s="248"/>
      <x:c r="C489" s="247"/>
      <x:c r="D489" s="248"/>
      <x:c r="E489" s="248"/>
      <x:c r="F489" s="247"/>
      <x:c r="G489" s="247"/>
      <x:c r="H489" s="247"/>
      <x:c r="I489" s="247"/>
      <x:c r="J489" s="249"/>
      <x:c r="K489" s="247"/>
      <x:c r="L489" s="247"/>
      <x:c r="M489" s="113" t="str">
        <x:f>IF(A489="","",IF(OR(D489="",E489=""),"",IF(E489&lt;=D489,1,0)))</x:f>
      </x:c>
      <x:c r="N489" s="120" t="str">
        <x:f>IF(A489="","",IF(OR(H489="",I489=""),"",IFERROR(I489/H489,0)))</x:f>
      </x:c>
      <x:c r="O489" s="113" t="str">
        <x:f>IF(A489="","",IF(OR(D489="",E489=""),"",MAX(0,E489-D489)))</x:f>
      </x:c>
      <x:c r="P489" s="113" t="str">
        <x:f>IF(B489="","",WEEKDAY(B489,2))</x:f>
      </x:c>
      <x:c r="Q489" s="113" t="str">
        <x:f>IF(B489="","",MONTH(B489))</x:f>
      </x:c>
      <x:c r="R489" s="113" t="str">
        <x:f>IF(B489="","",YEAR(B489))</x:f>
      </x:c>
    </x:row>
    <x:row r="490" ht="20" customHeight="1">
      <x:c r="A490" s="247"/>
      <x:c r="B490" s="248"/>
      <x:c r="C490" s="247"/>
      <x:c r="D490" s="248"/>
      <x:c r="E490" s="248"/>
      <x:c r="F490" s="247"/>
      <x:c r="G490" s="247"/>
      <x:c r="H490" s="247"/>
      <x:c r="I490" s="247"/>
      <x:c r="J490" s="249"/>
      <x:c r="K490" s="247"/>
      <x:c r="L490" s="247"/>
      <x:c r="M490" s="113" t="str">
        <x:f>IF(A490="","",IF(OR(D490="",E490=""),"",IF(E490&lt;=D490,1,0)))</x:f>
      </x:c>
      <x:c r="N490" s="120" t="str">
        <x:f>IF(A490="","",IF(OR(H490="",I490=""),"",IFERROR(I490/H490,0)))</x:f>
      </x:c>
      <x:c r="O490" s="113" t="str">
        <x:f>IF(A490="","",IF(OR(D490="",E490=""),"",MAX(0,E490-D490)))</x:f>
      </x:c>
      <x:c r="P490" s="113" t="str">
        <x:f>IF(B490="","",WEEKDAY(B490,2))</x:f>
      </x:c>
      <x:c r="Q490" s="113" t="str">
        <x:f>IF(B490="","",MONTH(B490))</x:f>
      </x:c>
      <x:c r="R490" s="113" t="str">
        <x:f>IF(B490="","",YEAR(B490))</x:f>
      </x:c>
    </x:row>
    <x:row r="491" ht="20" customHeight="1">
      <x:c r="A491" s="247"/>
      <x:c r="B491" s="248"/>
      <x:c r="C491" s="247"/>
      <x:c r="D491" s="248"/>
      <x:c r="E491" s="248"/>
      <x:c r="F491" s="247"/>
      <x:c r="G491" s="247"/>
      <x:c r="H491" s="247"/>
      <x:c r="I491" s="247"/>
      <x:c r="J491" s="249"/>
      <x:c r="K491" s="247"/>
      <x:c r="L491" s="247"/>
      <x:c r="M491" s="113" t="str">
        <x:f>IF(A491="","",IF(OR(D491="",E491=""),"",IF(E491&lt;=D491,1,0)))</x:f>
      </x:c>
      <x:c r="N491" s="120" t="str">
        <x:f>IF(A491="","",IF(OR(H491="",I491=""),"",IFERROR(I491/H491,0)))</x:f>
      </x:c>
      <x:c r="O491" s="113" t="str">
        <x:f>IF(A491="","",IF(OR(D491="",E491=""),"",MAX(0,E491-D491)))</x:f>
      </x:c>
      <x:c r="P491" s="113" t="str">
        <x:f>IF(B491="","",WEEKDAY(B491,2))</x:f>
      </x:c>
      <x:c r="Q491" s="113" t="str">
        <x:f>IF(B491="","",MONTH(B491))</x:f>
      </x:c>
      <x:c r="R491" s="113" t="str">
        <x:f>IF(B491="","",YEAR(B491))</x:f>
      </x:c>
    </x:row>
    <x:row r="492" ht="20" customHeight="1">
      <x:c r="A492" s="247"/>
      <x:c r="B492" s="248"/>
      <x:c r="C492" s="247"/>
      <x:c r="D492" s="248"/>
      <x:c r="E492" s="248"/>
      <x:c r="F492" s="247"/>
      <x:c r="G492" s="247"/>
      <x:c r="H492" s="247"/>
      <x:c r="I492" s="247"/>
      <x:c r="J492" s="249"/>
      <x:c r="K492" s="247"/>
      <x:c r="L492" s="247"/>
      <x:c r="M492" s="113" t="str">
        <x:f>IF(A492="","",IF(OR(D492="",E492=""),"",IF(E492&lt;=D492,1,0)))</x:f>
      </x:c>
      <x:c r="N492" s="120" t="str">
        <x:f>IF(A492="","",IF(OR(H492="",I492=""),"",IFERROR(I492/H492,0)))</x:f>
      </x:c>
      <x:c r="O492" s="113" t="str">
        <x:f>IF(A492="","",IF(OR(D492="",E492=""),"",MAX(0,E492-D492)))</x:f>
      </x:c>
      <x:c r="P492" s="113" t="str">
        <x:f>IF(B492="","",WEEKDAY(B492,2))</x:f>
      </x:c>
      <x:c r="Q492" s="113" t="str">
        <x:f>IF(B492="","",MONTH(B492))</x:f>
      </x:c>
      <x:c r="R492" s="113" t="str">
        <x:f>IF(B492="","",YEAR(B492))</x:f>
      </x:c>
    </x:row>
    <x:row r="493" ht="20" customHeight="1">
      <x:c r="A493" s="247"/>
      <x:c r="B493" s="248"/>
      <x:c r="C493" s="247"/>
      <x:c r="D493" s="248"/>
      <x:c r="E493" s="248"/>
      <x:c r="F493" s="247"/>
      <x:c r="G493" s="247"/>
      <x:c r="H493" s="247"/>
      <x:c r="I493" s="247"/>
      <x:c r="J493" s="249"/>
      <x:c r="K493" s="247"/>
      <x:c r="L493" s="247"/>
      <x:c r="M493" s="113" t="str">
        <x:f>IF(A493="","",IF(OR(D493="",E493=""),"",IF(E493&lt;=D493,1,0)))</x:f>
      </x:c>
      <x:c r="N493" s="120" t="str">
        <x:f>IF(A493="","",IF(OR(H493="",I493=""),"",IFERROR(I493/H493,0)))</x:f>
      </x:c>
      <x:c r="O493" s="113" t="str">
        <x:f>IF(A493="","",IF(OR(D493="",E493=""),"",MAX(0,E493-D493)))</x:f>
      </x:c>
      <x:c r="P493" s="113" t="str">
        <x:f>IF(B493="","",WEEKDAY(B493,2))</x:f>
      </x:c>
      <x:c r="Q493" s="113" t="str">
        <x:f>IF(B493="","",MONTH(B493))</x:f>
      </x:c>
      <x:c r="R493" s="113" t="str">
        <x:f>IF(B493="","",YEAR(B493))</x:f>
      </x:c>
    </x:row>
    <x:row r="494" ht="20" customHeight="1">
      <x:c r="A494" s="247"/>
      <x:c r="B494" s="248"/>
      <x:c r="C494" s="247"/>
      <x:c r="D494" s="248"/>
      <x:c r="E494" s="248"/>
      <x:c r="F494" s="247"/>
      <x:c r="G494" s="247"/>
      <x:c r="H494" s="247"/>
      <x:c r="I494" s="247"/>
      <x:c r="J494" s="249"/>
      <x:c r="K494" s="247"/>
      <x:c r="L494" s="247"/>
      <x:c r="M494" s="113" t="str">
        <x:f>IF(A494="","",IF(OR(D494="",E494=""),"",IF(E494&lt;=D494,1,0)))</x:f>
      </x:c>
      <x:c r="N494" s="120" t="str">
        <x:f>IF(A494="","",IF(OR(H494="",I494=""),"",IFERROR(I494/H494,0)))</x:f>
      </x:c>
      <x:c r="O494" s="113" t="str">
        <x:f>IF(A494="","",IF(OR(D494="",E494=""),"",MAX(0,E494-D494)))</x:f>
      </x:c>
      <x:c r="P494" s="113" t="str">
        <x:f>IF(B494="","",WEEKDAY(B494,2))</x:f>
      </x:c>
      <x:c r="Q494" s="113" t="str">
        <x:f>IF(B494="","",MONTH(B494))</x:f>
      </x:c>
      <x:c r="R494" s="113" t="str">
        <x:f>IF(B494="","",YEAR(B494))</x:f>
      </x:c>
    </x:row>
    <x:row r="495" ht="20" customHeight="1">
      <x:c r="A495" s="247"/>
      <x:c r="B495" s="248"/>
      <x:c r="C495" s="247"/>
      <x:c r="D495" s="248"/>
      <x:c r="E495" s="248"/>
      <x:c r="F495" s="247"/>
      <x:c r="G495" s="247"/>
      <x:c r="H495" s="247"/>
      <x:c r="I495" s="247"/>
      <x:c r="J495" s="249"/>
      <x:c r="K495" s="247"/>
      <x:c r="L495" s="247"/>
      <x:c r="M495" s="113" t="str">
        <x:f>IF(A495="","",IF(OR(D495="",E495=""),"",IF(E495&lt;=D495,1,0)))</x:f>
      </x:c>
      <x:c r="N495" s="120" t="str">
        <x:f>IF(A495="","",IF(OR(H495="",I495=""),"",IFERROR(I495/H495,0)))</x:f>
      </x:c>
      <x:c r="O495" s="113" t="str">
        <x:f>IF(A495="","",IF(OR(D495="",E495=""),"",MAX(0,E495-D495)))</x:f>
      </x:c>
      <x:c r="P495" s="113" t="str">
        <x:f>IF(B495="","",WEEKDAY(B495,2))</x:f>
      </x:c>
      <x:c r="Q495" s="113" t="str">
        <x:f>IF(B495="","",MONTH(B495))</x:f>
      </x:c>
      <x:c r="R495" s="113" t="str">
        <x:f>IF(B495="","",YEAR(B495))</x:f>
      </x:c>
    </x:row>
    <x:row r="496" ht="20" customHeight="1">
      <x:c r="A496" s="247"/>
      <x:c r="B496" s="248"/>
      <x:c r="C496" s="247"/>
      <x:c r="D496" s="248"/>
      <x:c r="E496" s="248"/>
      <x:c r="F496" s="247"/>
      <x:c r="G496" s="247"/>
      <x:c r="H496" s="247"/>
      <x:c r="I496" s="247"/>
      <x:c r="J496" s="249"/>
      <x:c r="K496" s="247"/>
      <x:c r="L496" s="247"/>
      <x:c r="M496" s="113" t="str">
        <x:f>IF(A496="","",IF(OR(D496="",E496=""),"",IF(E496&lt;=D496,1,0)))</x:f>
      </x:c>
      <x:c r="N496" s="120" t="str">
        <x:f>IF(A496="","",IF(OR(H496="",I496=""),"",IFERROR(I496/H496,0)))</x:f>
      </x:c>
      <x:c r="O496" s="113" t="str">
        <x:f>IF(A496="","",IF(OR(D496="",E496=""),"",MAX(0,E496-D496)))</x:f>
      </x:c>
      <x:c r="P496" s="113" t="str">
        <x:f>IF(B496="","",WEEKDAY(B496,2))</x:f>
      </x:c>
      <x:c r="Q496" s="113" t="str">
        <x:f>IF(B496="","",MONTH(B496))</x:f>
      </x:c>
      <x:c r="R496" s="113" t="str">
        <x:f>IF(B496="","",YEAR(B496))</x:f>
      </x:c>
    </x:row>
    <x:row r="497" ht="20" customHeight="1">
      <x:c r="A497" s="247"/>
      <x:c r="B497" s="248"/>
      <x:c r="C497" s="247"/>
      <x:c r="D497" s="248"/>
      <x:c r="E497" s="248"/>
      <x:c r="F497" s="247"/>
      <x:c r="G497" s="247"/>
      <x:c r="H497" s="247"/>
      <x:c r="I497" s="247"/>
      <x:c r="J497" s="249"/>
      <x:c r="K497" s="247"/>
      <x:c r="L497" s="247"/>
      <x:c r="M497" s="113" t="str">
        <x:f>IF(A497="","",IF(OR(D497="",E497=""),"",IF(E497&lt;=D497,1,0)))</x:f>
      </x:c>
      <x:c r="N497" s="120" t="str">
        <x:f>IF(A497="","",IF(OR(H497="",I497=""),"",IFERROR(I497/H497,0)))</x:f>
      </x:c>
      <x:c r="O497" s="113" t="str">
        <x:f>IF(A497="","",IF(OR(D497="",E497=""),"",MAX(0,E497-D497)))</x:f>
      </x:c>
      <x:c r="P497" s="113" t="str">
        <x:f>IF(B497="","",WEEKDAY(B497,2))</x:f>
      </x:c>
      <x:c r="Q497" s="113" t="str">
        <x:f>IF(B497="","",MONTH(B497))</x:f>
      </x:c>
      <x:c r="R497" s="113" t="str">
        <x:f>IF(B497="","",YEAR(B497))</x:f>
      </x:c>
    </x:row>
    <x:row r="498" ht="20" customHeight="1">
      <x:c r="A498" s="247"/>
      <x:c r="B498" s="248"/>
      <x:c r="C498" s="247"/>
      <x:c r="D498" s="248"/>
      <x:c r="E498" s="248"/>
      <x:c r="F498" s="247"/>
      <x:c r="G498" s="247"/>
      <x:c r="H498" s="247"/>
      <x:c r="I498" s="247"/>
      <x:c r="J498" s="249"/>
      <x:c r="K498" s="247"/>
      <x:c r="L498" s="247"/>
      <x:c r="M498" s="113" t="str">
        <x:f>IF(A498="","",IF(OR(D498="",E498=""),"",IF(E498&lt;=D498,1,0)))</x:f>
      </x:c>
      <x:c r="N498" s="120" t="str">
        <x:f>IF(A498="","",IF(OR(H498="",I498=""),"",IFERROR(I498/H498,0)))</x:f>
      </x:c>
      <x:c r="O498" s="113" t="str">
        <x:f>IF(A498="","",IF(OR(D498="",E498=""),"",MAX(0,E498-D498)))</x:f>
      </x:c>
      <x:c r="P498" s="113" t="str">
        <x:f>IF(B498="","",WEEKDAY(B498,2))</x:f>
      </x:c>
      <x:c r="Q498" s="113" t="str">
        <x:f>IF(B498="","",MONTH(B498))</x:f>
      </x:c>
      <x:c r="R498" s="113" t="str">
        <x:f>IF(B498="","",YEAR(B498))</x:f>
      </x:c>
    </x:row>
    <x:row r="499" ht="20" customHeight="1">
      <x:c r="A499" s="247"/>
      <x:c r="B499" s="248"/>
      <x:c r="C499" s="247"/>
      <x:c r="D499" s="248"/>
      <x:c r="E499" s="248"/>
      <x:c r="F499" s="247"/>
      <x:c r="G499" s="247"/>
      <x:c r="H499" s="247"/>
      <x:c r="I499" s="247"/>
      <x:c r="J499" s="249"/>
      <x:c r="K499" s="247"/>
      <x:c r="L499" s="247"/>
      <x:c r="M499" s="113" t="str">
        <x:f>IF(A499="","",IF(OR(D499="",E499=""),"",IF(E499&lt;=D499,1,0)))</x:f>
      </x:c>
      <x:c r="N499" s="120" t="str">
        <x:f>IF(A499="","",IF(OR(H499="",I499=""),"",IFERROR(I499/H499,0)))</x:f>
      </x:c>
      <x:c r="O499" s="113" t="str">
        <x:f>IF(A499="","",IF(OR(D499="",E499=""),"",MAX(0,E499-D499)))</x:f>
      </x:c>
      <x:c r="P499" s="113" t="str">
        <x:f>IF(B499="","",WEEKDAY(B499,2))</x:f>
      </x:c>
      <x:c r="Q499" s="113" t="str">
        <x:f>IF(B499="","",MONTH(B499))</x:f>
      </x:c>
      <x:c r="R499" s="113" t="str">
        <x:f>IF(B499="","",YEAR(B499))</x:f>
      </x:c>
    </x:row>
    <x:row r="500" ht="20" customHeight="1">
      <x:c r="A500" s="247"/>
      <x:c r="B500" s="248"/>
      <x:c r="C500" s="247"/>
      <x:c r="D500" s="248"/>
      <x:c r="E500" s="248"/>
      <x:c r="F500" s="247"/>
      <x:c r="G500" s="247"/>
      <x:c r="H500" s="247"/>
      <x:c r="I500" s="247"/>
      <x:c r="J500" s="249"/>
      <x:c r="K500" s="247"/>
      <x:c r="L500" s="247"/>
      <x:c r="M500" s="113" t="str">
        <x:f>IF(A500="","",IF(OR(D500="",E500=""),"",IF(E500&lt;=D500,1,0)))</x:f>
      </x:c>
      <x:c r="N500" s="120" t="str">
        <x:f>IF(A500="","",IF(OR(H500="",I500=""),"",IFERROR(I500/H500,0)))</x:f>
      </x:c>
      <x:c r="O500" s="113" t="str">
        <x:f>IF(A500="","",IF(OR(D500="",E500=""),"",MAX(0,E500-D500)))</x:f>
      </x:c>
      <x:c r="P500" s="113" t="str">
        <x:f>IF(B500="","",WEEKDAY(B500,2))</x:f>
      </x:c>
      <x:c r="Q500" s="113" t="str">
        <x:f>IF(B500="","",MONTH(B500))</x:f>
      </x:c>
      <x:c r="R500" s="113" t="str">
        <x:f>IF(B500="","",YEAR(B500))</x:f>
      </x:c>
    </x:row>
    <x:row r="501" ht="20" customHeight="1">
      <x:c r="A501" s="247"/>
      <x:c r="B501" s="248"/>
      <x:c r="C501" s="247"/>
      <x:c r="D501" s="248"/>
      <x:c r="E501" s="248"/>
      <x:c r="F501" s="247"/>
      <x:c r="G501" s="247"/>
      <x:c r="H501" s="247"/>
      <x:c r="I501" s="247"/>
      <x:c r="J501" s="249"/>
      <x:c r="K501" s="247"/>
      <x:c r="L501" s="247"/>
      <x:c r="M501" s="113" t="str">
        <x:f>IF(A501="","",IF(OR(D501="",E501=""),"",IF(E501&lt;=D501,1,0)))</x:f>
      </x:c>
      <x:c r="N501" s="120" t="str">
        <x:f>IF(A501="","",IF(OR(H501="",I501=""),"",IFERROR(I501/H501,0)))</x:f>
      </x:c>
      <x:c r="O501" s="113" t="str">
        <x:f>IF(A501="","",IF(OR(D501="",E501=""),"",MAX(0,E501-D501)))</x:f>
      </x:c>
      <x:c r="P501" s="113" t="str">
        <x:f>IF(B501="","",WEEKDAY(B501,2))</x:f>
      </x:c>
      <x:c r="Q501" s="113" t="str">
        <x:f>IF(B501="","",MONTH(B501))</x:f>
      </x:c>
      <x:c r="R501" s="113" t="str">
        <x:f>IF(B501="","",YEAR(B501))</x:f>
      </x:c>
    </x:row>
    <x:row r="502" ht="20" customHeight="1">
      <x:c r="A502" s="247"/>
      <x:c r="B502" s="248"/>
      <x:c r="C502" s="247"/>
      <x:c r="D502" s="248"/>
      <x:c r="E502" s="248"/>
      <x:c r="F502" s="247"/>
      <x:c r="G502" s="247"/>
      <x:c r="H502" s="247"/>
      <x:c r="I502" s="247"/>
      <x:c r="J502" s="249"/>
      <x:c r="K502" s="247"/>
      <x:c r="L502" s="247"/>
      <x:c r="M502" s="113" t="str">
        <x:f>IF(A502="","",IF(OR(D502="",E502=""),"",IF(E502&lt;=D502,1,0)))</x:f>
      </x:c>
      <x:c r="N502" s="120" t="str">
        <x:f>IF(A502="","",IF(OR(H502="",I502=""),"",IFERROR(I502/H502,0)))</x:f>
      </x:c>
      <x:c r="O502" s="113" t="str">
        <x:f>IF(A502="","",IF(OR(D502="",E502=""),"",MAX(0,E502-D502)))</x:f>
      </x:c>
      <x:c r="P502" s="113" t="str">
        <x:f>IF(B502="","",WEEKDAY(B502,2))</x:f>
      </x:c>
      <x:c r="Q502" s="113" t="str">
        <x:f>IF(B502="","",MONTH(B502))</x:f>
      </x:c>
      <x:c r="R502" s="113" t="str">
        <x:f>IF(B502="","",YEAR(B502))</x:f>
      </x:c>
    </x:row>
    <x:row r="503" ht="20" customHeight="1">
      <x:c r="A503" s="247"/>
      <x:c r="B503" s="248"/>
      <x:c r="C503" s="247"/>
      <x:c r="D503" s="248"/>
      <x:c r="E503" s="248"/>
      <x:c r="F503" s="247"/>
      <x:c r="G503" s="247"/>
      <x:c r="H503" s="247"/>
      <x:c r="I503" s="247"/>
      <x:c r="J503" s="249"/>
      <x:c r="K503" s="247"/>
      <x:c r="L503" s="247"/>
      <x:c r="M503" s="113" t="str">
        <x:f>IF(A503="","",IF(OR(D503="",E503=""),"",IF(E503&lt;=D503,1,0)))</x:f>
      </x:c>
      <x:c r="N503" s="120" t="str">
        <x:f>IF(A503="","",IF(OR(H503="",I503=""),"",IFERROR(I503/H503,0)))</x:f>
      </x:c>
      <x:c r="O503" s="113" t="str">
        <x:f>IF(A503="","",IF(OR(D503="",E503=""),"",MAX(0,E503-D503)))</x:f>
      </x:c>
      <x:c r="P503" s="113" t="str">
        <x:f>IF(B503="","",WEEKDAY(B503,2))</x:f>
      </x:c>
      <x:c r="Q503" s="113" t="str">
        <x:f>IF(B503="","",MONTH(B503))</x:f>
      </x:c>
      <x:c r="R503" s="113" t="str">
        <x:f>IF(B503="","",YEAR(B503))</x:f>
      </x:c>
    </x:row>
    <x:row r="504" ht="20" customHeight="1">
      <x:c r="A504" s="247"/>
      <x:c r="B504" s="248"/>
      <x:c r="C504" s="247"/>
      <x:c r="D504" s="248"/>
      <x:c r="E504" s="248"/>
      <x:c r="F504" s="247"/>
      <x:c r="G504" s="247"/>
      <x:c r="H504" s="247"/>
      <x:c r="I504" s="247"/>
      <x:c r="J504" s="249"/>
      <x:c r="K504" s="247"/>
      <x:c r="L504" s="247"/>
      <x:c r="M504" s="113" t="str">
        <x:f>IF(A504="","",IF(OR(D504="",E504=""),"",IF(E504&lt;=D504,1,0)))</x:f>
      </x:c>
      <x:c r="N504" s="120" t="str">
        <x:f>IF(A504="","",IF(OR(H504="",I504=""),"",IFERROR(I504/H504,0)))</x:f>
      </x:c>
      <x:c r="O504" s="113" t="str">
        <x:f>IF(A504="","",IF(OR(D504="",E504=""),"",MAX(0,E504-D504)))</x:f>
      </x:c>
      <x:c r="P504" s="113" t="str">
        <x:f>IF(B504="","",WEEKDAY(B504,2))</x:f>
      </x:c>
      <x:c r="Q504" s="113" t="str">
        <x:f>IF(B504="","",MONTH(B504))</x:f>
      </x:c>
      <x:c r="R504" s="113" t="str">
        <x:f>IF(B504="","",YEAR(B504))</x:f>
      </x:c>
    </x:row>
    <x:row r="505" ht="20" customHeight="1">
      <x:c r="A505" s="247"/>
      <x:c r="B505" s="248"/>
      <x:c r="C505" s="247"/>
      <x:c r="D505" s="248"/>
      <x:c r="E505" s="248"/>
      <x:c r="F505" s="247"/>
      <x:c r="G505" s="247"/>
      <x:c r="H505" s="247"/>
      <x:c r="I505" s="247"/>
      <x:c r="J505" s="249"/>
      <x:c r="K505" s="247"/>
      <x:c r="L505" s="247"/>
      <x:c r="M505" s="113" t="str">
        <x:f>IF(A505="","",IF(OR(D505="",E505=""),"",IF(E505&lt;=D505,1,0)))</x:f>
      </x:c>
      <x:c r="N505" s="120" t="str">
        <x:f>IF(A505="","",IF(OR(H505="",I505=""),"",IFERROR(I505/H505,0)))</x:f>
      </x:c>
      <x:c r="O505" s="113" t="str">
        <x:f>IF(A505="","",IF(OR(D505="",E505=""),"",MAX(0,E505-D505)))</x:f>
      </x:c>
      <x:c r="P505" s="113" t="str">
        <x:f>IF(B505="","",WEEKDAY(B505,2))</x:f>
      </x:c>
      <x:c r="Q505" s="113" t="str">
        <x:f>IF(B505="","",MONTH(B505))</x:f>
      </x:c>
      <x:c r="R505" s="113" t="str">
        <x:f>IF(B505="","",YEAR(B505))</x:f>
      </x:c>
    </x:row>
    <x:row r="506" ht="20" customHeight="1">
      <x:c r="A506" s="247"/>
      <x:c r="B506" s="248"/>
      <x:c r="C506" s="247"/>
      <x:c r="D506" s="248"/>
      <x:c r="E506" s="248"/>
      <x:c r="F506" s="247"/>
      <x:c r="G506" s="247"/>
      <x:c r="H506" s="247"/>
      <x:c r="I506" s="247"/>
      <x:c r="J506" s="249"/>
      <x:c r="K506" s="247"/>
      <x:c r="L506" s="247"/>
      <x:c r="M506" s="113" t="str">
        <x:f>IF(A506="","",IF(OR(D506="",E506=""),"",IF(E506&lt;=D506,1,0)))</x:f>
      </x:c>
      <x:c r="N506" s="120" t="str">
        <x:f>IF(A506="","",IF(OR(H506="",I506=""),"",IFERROR(I506/H506,0)))</x:f>
      </x:c>
      <x:c r="O506" s="113" t="str">
        <x:f>IF(A506="","",IF(OR(D506="",E506=""),"",MAX(0,E506-D506)))</x:f>
      </x:c>
      <x:c r="P506" s="113" t="str">
        <x:f>IF(B506="","",WEEKDAY(B506,2))</x:f>
      </x:c>
      <x:c r="Q506" s="113" t="str">
        <x:f>IF(B506="","",MONTH(B506))</x:f>
      </x:c>
      <x:c r="R506" s="113" t="str">
        <x:f>IF(B506="","",YEAR(B506))</x:f>
      </x:c>
    </x:row>
    <x:row r="507" ht="20" customHeight="1">
      <x:c r="A507" s="247"/>
      <x:c r="B507" s="248"/>
      <x:c r="C507" s="247"/>
      <x:c r="D507" s="248"/>
      <x:c r="E507" s="248"/>
      <x:c r="F507" s="247"/>
      <x:c r="G507" s="247"/>
      <x:c r="H507" s="247"/>
      <x:c r="I507" s="247"/>
      <x:c r="J507" s="249"/>
      <x:c r="K507" s="247"/>
      <x:c r="L507" s="247"/>
      <x:c r="M507" s="113" t="str">
        <x:f>IF(A507="","",IF(OR(D507="",E507=""),"",IF(E507&lt;=D507,1,0)))</x:f>
      </x:c>
      <x:c r="N507" s="120" t="str">
        <x:f>IF(A507="","",IF(OR(H507="",I507=""),"",IFERROR(I507/H507,0)))</x:f>
      </x:c>
      <x:c r="O507" s="113" t="str">
        <x:f>IF(A507="","",IF(OR(D507="",E507=""),"",MAX(0,E507-D507)))</x:f>
      </x:c>
      <x:c r="P507" s="113" t="str">
        <x:f>IF(B507="","",WEEKDAY(B507,2))</x:f>
      </x:c>
      <x:c r="Q507" s="113" t="str">
        <x:f>IF(B507="","",MONTH(B507))</x:f>
      </x:c>
      <x:c r="R507" s="113" t="str">
        <x:f>IF(B507="","",YEAR(B507))</x:f>
      </x:c>
    </x:row>
    <x:row r="508" ht="20" customHeight="1">
      <x:c r="A508" s="247"/>
      <x:c r="B508" s="248"/>
      <x:c r="C508" s="247"/>
      <x:c r="D508" s="248"/>
      <x:c r="E508" s="248"/>
      <x:c r="F508" s="247"/>
      <x:c r="G508" s="247"/>
      <x:c r="H508" s="247"/>
      <x:c r="I508" s="247"/>
      <x:c r="J508" s="249"/>
      <x:c r="K508" s="247"/>
      <x:c r="L508" s="247"/>
      <x:c r="M508" s="113" t="str">
        <x:f>IF(A508="","",IF(OR(D508="",E508=""),"",IF(E508&lt;=D508,1,0)))</x:f>
      </x:c>
      <x:c r="N508" s="120" t="str">
        <x:f>IF(A508="","",IF(OR(H508="",I508=""),"",IFERROR(I508/H508,0)))</x:f>
      </x:c>
      <x:c r="O508" s="113" t="str">
        <x:f>IF(A508="","",IF(OR(D508="",E508=""),"",MAX(0,E508-D508)))</x:f>
      </x:c>
      <x:c r="P508" s="113" t="str">
        <x:f>IF(B508="","",WEEKDAY(B508,2))</x:f>
      </x:c>
      <x:c r="Q508" s="113" t="str">
        <x:f>IF(B508="","",MONTH(B508))</x:f>
      </x:c>
      <x:c r="R508" s="113" t="str">
        <x:f>IF(B508="","",YEAR(B508))</x:f>
      </x:c>
    </x:row>
    <x:row r="509" ht="20" customHeight="1">
      <x:c r="A509" s="247"/>
      <x:c r="B509" s="248"/>
      <x:c r="C509" s="247"/>
      <x:c r="D509" s="248"/>
      <x:c r="E509" s="248"/>
      <x:c r="F509" s="247"/>
      <x:c r="G509" s="247"/>
      <x:c r="H509" s="247"/>
      <x:c r="I509" s="247"/>
      <x:c r="J509" s="249"/>
      <x:c r="K509" s="247"/>
      <x:c r="L509" s="247"/>
      <x:c r="M509" s="113" t="str">
        <x:f>IF(A509="","",IF(OR(D509="",E509=""),"",IF(E509&lt;=D509,1,0)))</x:f>
      </x:c>
      <x:c r="N509" s="120" t="str">
        <x:f>IF(A509="","",IF(OR(H509="",I509=""),"",IFERROR(I509/H509,0)))</x:f>
      </x:c>
      <x:c r="O509" s="113" t="str">
        <x:f>IF(A509="","",IF(OR(D509="",E509=""),"",MAX(0,E509-D509)))</x:f>
      </x:c>
      <x:c r="P509" s="113" t="str">
        <x:f>IF(B509="","",WEEKDAY(B509,2))</x:f>
      </x:c>
      <x:c r="Q509" s="113" t="str">
        <x:f>IF(B509="","",MONTH(B509))</x:f>
      </x:c>
      <x:c r="R509" s="113" t="str">
        <x:f>IF(B509="","",YEAR(B509))</x:f>
      </x:c>
    </x:row>
    <x:row r="510" ht="20" customHeight="1">
      <x:c r="A510" s="247"/>
      <x:c r="B510" s="248"/>
      <x:c r="C510" s="247"/>
      <x:c r="D510" s="248"/>
      <x:c r="E510" s="248"/>
      <x:c r="F510" s="247"/>
      <x:c r="G510" s="247"/>
      <x:c r="H510" s="247"/>
      <x:c r="I510" s="247"/>
      <x:c r="J510" s="249"/>
      <x:c r="K510" s="247"/>
      <x:c r="L510" s="247"/>
      <x:c r="M510" s="113" t="str">
        <x:f>IF(A510="","",IF(OR(D510="",E510=""),"",IF(E510&lt;=D510,1,0)))</x:f>
      </x:c>
      <x:c r="N510" s="120" t="str">
        <x:f>IF(A510="","",IF(OR(H510="",I510=""),"",IFERROR(I510/H510,0)))</x:f>
      </x:c>
      <x:c r="O510" s="113" t="str">
        <x:f>IF(A510="","",IF(OR(D510="",E510=""),"",MAX(0,E510-D510)))</x:f>
      </x:c>
      <x:c r="P510" s="113" t="str">
        <x:f>IF(B510="","",WEEKDAY(B510,2))</x:f>
      </x:c>
      <x:c r="Q510" s="113" t="str">
        <x:f>IF(B510="","",MONTH(B510))</x:f>
      </x:c>
      <x:c r="R510" s="113" t="str">
        <x:f>IF(B510="","",YEAR(B510))</x:f>
      </x:c>
    </x:row>
    <x:row r="511" ht="20" customHeight="1">
      <x:c r="A511" s="247"/>
      <x:c r="B511" s="248"/>
      <x:c r="C511" s="247"/>
      <x:c r="D511" s="248"/>
      <x:c r="E511" s="248"/>
      <x:c r="F511" s="247"/>
      <x:c r="G511" s="247"/>
      <x:c r="H511" s="247"/>
      <x:c r="I511" s="247"/>
      <x:c r="J511" s="249"/>
      <x:c r="K511" s="247"/>
      <x:c r="L511" s="247"/>
      <x:c r="M511" s="113" t="str">
        <x:f>IF(A511="","",IF(OR(D511="",E511=""),"",IF(E511&lt;=D511,1,0)))</x:f>
      </x:c>
      <x:c r="N511" s="120" t="str">
        <x:f>IF(A511="","",IF(OR(H511="",I511=""),"",IFERROR(I511/H511,0)))</x:f>
      </x:c>
      <x:c r="O511" s="113" t="str">
        <x:f>IF(A511="","",IF(OR(D511="",E511=""),"",MAX(0,E511-D511)))</x:f>
      </x:c>
      <x:c r="P511" s="113" t="str">
        <x:f>IF(B511="","",WEEKDAY(B511,2))</x:f>
      </x:c>
      <x:c r="Q511" s="113" t="str">
        <x:f>IF(B511="","",MONTH(B511))</x:f>
      </x:c>
      <x:c r="R511" s="113" t="str">
        <x:f>IF(B511="","",YEAR(B511))</x:f>
      </x:c>
    </x:row>
    <x:row r="512" ht="20" customHeight="1">
      <x:c r="A512" s="247"/>
      <x:c r="B512" s="248"/>
      <x:c r="C512" s="247"/>
      <x:c r="D512" s="248"/>
      <x:c r="E512" s="248"/>
      <x:c r="F512" s="247"/>
      <x:c r="G512" s="247"/>
      <x:c r="H512" s="247"/>
      <x:c r="I512" s="247"/>
      <x:c r="J512" s="249"/>
      <x:c r="K512" s="247"/>
      <x:c r="L512" s="247"/>
      <x:c r="M512" s="113" t="str">
        <x:f>IF(A512="","",IF(OR(D512="",E512=""),"",IF(E512&lt;=D512,1,0)))</x:f>
      </x:c>
      <x:c r="N512" s="120" t="str">
        <x:f>IF(A512="","",IF(OR(H512="",I512=""),"",IFERROR(I512/H512,0)))</x:f>
      </x:c>
      <x:c r="O512" s="113" t="str">
        <x:f>IF(A512="","",IF(OR(D512="",E512=""),"",MAX(0,E512-D512)))</x:f>
      </x:c>
      <x:c r="P512" s="113" t="str">
        <x:f>IF(B512="","",WEEKDAY(B512,2))</x:f>
      </x:c>
      <x:c r="Q512" s="113" t="str">
        <x:f>IF(B512="","",MONTH(B512))</x:f>
      </x:c>
      <x:c r="R512" s="113" t="str">
        <x:f>IF(B512="","",YEAR(B512))</x:f>
      </x:c>
    </x:row>
    <x:row r="513" ht="20" customHeight="1">
      <x:c r="A513" s="247"/>
      <x:c r="B513" s="248"/>
      <x:c r="C513" s="247"/>
      <x:c r="D513" s="248"/>
      <x:c r="E513" s="248"/>
      <x:c r="F513" s="247"/>
      <x:c r="G513" s="247"/>
      <x:c r="H513" s="247"/>
      <x:c r="I513" s="247"/>
      <x:c r="J513" s="249"/>
      <x:c r="K513" s="247"/>
      <x:c r="L513" s="247"/>
      <x:c r="M513" s="113" t="str">
        <x:f>IF(A513="","",IF(OR(D513="",E513=""),"",IF(E513&lt;=D513,1,0)))</x:f>
      </x:c>
      <x:c r="N513" s="120" t="str">
        <x:f>IF(A513="","",IF(OR(H513="",I513=""),"",IFERROR(I513/H513,0)))</x:f>
      </x:c>
      <x:c r="O513" s="113" t="str">
        <x:f>IF(A513="","",IF(OR(D513="",E513=""),"",MAX(0,E513-D513)))</x:f>
      </x:c>
      <x:c r="P513" s="113" t="str">
        <x:f>IF(B513="","",WEEKDAY(B513,2))</x:f>
      </x:c>
      <x:c r="Q513" s="113" t="str">
        <x:f>IF(B513="","",MONTH(B513))</x:f>
      </x:c>
      <x:c r="R513" s="113" t="str">
        <x:f>IF(B513="","",YEAR(B513))</x:f>
      </x:c>
    </x:row>
    <x:row r="514" ht="20" customHeight="1">
      <x:c r="A514" s="247"/>
      <x:c r="B514" s="248"/>
      <x:c r="C514" s="247"/>
      <x:c r="D514" s="248"/>
      <x:c r="E514" s="248"/>
      <x:c r="F514" s="247"/>
      <x:c r="G514" s="247"/>
      <x:c r="H514" s="247"/>
      <x:c r="I514" s="247"/>
      <x:c r="J514" s="249"/>
      <x:c r="K514" s="247"/>
      <x:c r="L514" s="247"/>
      <x:c r="M514" s="113" t="str">
        <x:f>IF(A514="","",IF(OR(D514="",E514=""),"",IF(E514&lt;=D514,1,0)))</x:f>
      </x:c>
      <x:c r="N514" s="120" t="str">
        <x:f>IF(A514="","",IF(OR(H514="",I514=""),"",IFERROR(I514/H514,0)))</x:f>
      </x:c>
      <x:c r="O514" s="113" t="str">
        <x:f>IF(A514="","",IF(OR(D514="",E514=""),"",MAX(0,E514-D514)))</x:f>
      </x:c>
      <x:c r="P514" s="113" t="str">
        <x:f>IF(B514="","",WEEKDAY(B514,2))</x:f>
      </x:c>
      <x:c r="Q514" s="113" t="str">
        <x:f>IF(B514="","",MONTH(B514))</x:f>
      </x:c>
      <x:c r="R514" s="113" t="str">
        <x:f>IF(B514="","",YEAR(B514))</x:f>
      </x:c>
    </x:row>
    <x:row r="515" ht="20" customHeight="1">
      <x:c r="A515" s="247"/>
      <x:c r="B515" s="248"/>
      <x:c r="C515" s="247"/>
      <x:c r="D515" s="248"/>
      <x:c r="E515" s="248"/>
      <x:c r="F515" s="247"/>
      <x:c r="G515" s="247"/>
      <x:c r="H515" s="247"/>
      <x:c r="I515" s="247"/>
      <x:c r="J515" s="249"/>
      <x:c r="K515" s="247"/>
      <x:c r="L515" s="247"/>
      <x:c r="M515" s="113" t="str">
        <x:f>IF(A515="","",IF(OR(D515="",E515=""),"",IF(E515&lt;=D515,1,0)))</x:f>
      </x:c>
      <x:c r="N515" s="120" t="str">
        <x:f>IF(A515="","",IF(OR(H515="",I515=""),"",IFERROR(I515/H515,0)))</x:f>
      </x:c>
      <x:c r="O515" s="113" t="str">
        <x:f>IF(A515="","",IF(OR(D515="",E515=""),"",MAX(0,E515-D515)))</x:f>
      </x:c>
      <x:c r="P515" s="113" t="str">
        <x:f>IF(B515="","",WEEKDAY(B515,2))</x:f>
      </x:c>
      <x:c r="Q515" s="113" t="str">
        <x:f>IF(B515="","",MONTH(B515))</x:f>
      </x:c>
      <x:c r="R515" s="113" t="str">
        <x:f>IF(B515="","",YEAR(B515))</x:f>
      </x:c>
    </x:row>
    <x:row r="516" ht="20" customHeight="1">
      <x:c r="A516" s="247"/>
      <x:c r="B516" s="248"/>
      <x:c r="C516" s="247"/>
      <x:c r="D516" s="248"/>
      <x:c r="E516" s="248"/>
      <x:c r="F516" s="247"/>
      <x:c r="G516" s="247"/>
      <x:c r="H516" s="247"/>
      <x:c r="I516" s="247"/>
      <x:c r="J516" s="249"/>
      <x:c r="K516" s="247"/>
      <x:c r="L516" s="247"/>
      <x:c r="M516" s="113" t="str">
        <x:f>IF(A516="","",IF(OR(D516="",E516=""),"",IF(E516&lt;=D516,1,0)))</x:f>
      </x:c>
      <x:c r="N516" s="120" t="str">
        <x:f>IF(A516="","",IF(OR(H516="",I516=""),"",IFERROR(I516/H516,0)))</x:f>
      </x:c>
      <x:c r="O516" s="113" t="str">
        <x:f>IF(A516="","",IF(OR(D516="",E516=""),"",MAX(0,E516-D516)))</x:f>
      </x:c>
      <x:c r="P516" s="113" t="str">
        <x:f>IF(B516="","",WEEKDAY(B516,2))</x:f>
      </x:c>
      <x:c r="Q516" s="113" t="str">
        <x:f>IF(B516="","",MONTH(B516))</x:f>
      </x:c>
      <x:c r="R516" s="113" t="str">
        <x:f>IF(B516="","",YEAR(B516))</x:f>
      </x:c>
    </x:row>
    <x:row r="517" ht="20" customHeight="1">
      <x:c r="A517" s="247"/>
      <x:c r="B517" s="248"/>
      <x:c r="C517" s="247"/>
      <x:c r="D517" s="248"/>
      <x:c r="E517" s="248"/>
      <x:c r="F517" s="247"/>
      <x:c r="G517" s="247"/>
      <x:c r="H517" s="247"/>
      <x:c r="I517" s="247"/>
      <x:c r="J517" s="249"/>
      <x:c r="K517" s="247"/>
      <x:c r="L517" s="247"/>
      <x:c r="M517" s="113" t="str">
        <x:f>IF(A517="","",IF(OR(D517="",E517=""),"",IF(E517&lt;=D517,1,0)))</x:f>
      </x:c>
      <x:c r="N517" s="120" t="str">
        <x:f>IF(A517="","",IF(OR(H517="",I517=""),"",IFERROR(I517/H517,0)))</x:f>
      </x:c>
      <x:c r="O517" s="113" t="str">
        <x:f>IF(A517="","",IF(OR(D517="",E517=""),"",MAX(0,E517-D517)))</x:f>
      </x:c>
      <x:c r="P517" s="113" t="str">
        <x:f>IF(B517="","",WEEKDAY(B517,2))</x:f>
      </x:c>
      <x:c r="Q517" s="113" t="str">
        <x:f>IF(B517="","",MONTH(B517))</x:f>
      </x:c>
      <x:c r="R517" s="113" t="str">
        <x:f>IF(B517="","",YEAR(B517))</x:f>
      </x:c>
    </x:row>
    <x:row r="518" ht="20" customHeight="1">
      <x:c r="A518" s="247"/>
      <x:c r="B518" s="248"/>
      <x:c r="C518" s="247"/>
      <x:c r="D518" s="248"/>
      <x:c r="E518" s="248"/>
      <x:c r="F518" s="247"/>
      <x:c r="G518" s="247"/>
      <x:c r="H518" s="247"/>
      <x:c r="I518" s="247"/>
      <x:c r="J518" s="249"/>
      <x:c r="K518" s="247"/>
      <x:c r="L518" s="247"/>
      <x:c r="M518" s="113" t="str">
        <x:f>IF(A518="","",IF(OR(D518="",E518=""),"",IF(E518&lt;=D518,1,0)))</x:f>
      </x:c>
      <x:c r="N518" s="120" t="str">
        <x:f>IF(A518="","",IF(OR(H518="",I518=""),"",IFERROR(I518/H518,0)))</x:f>
      </x:c>
      <x:c r="O518" s="113" t="str">
        <x:f>IF(A518="","",IF(OR(D518="",E518=""),"",MAX(0,E518-D518)))</x:f>
      </x:c>
      <x:c r="P518" s="113" t="str">
        <x:f>IF(B518="","",WEEKDAY(B518,2))</x:f>
      </x:c>
      <x:c r="Q518" s="113" t="str">
        <x:f>IF(B518="","",MONTH(B518))</x:f>
      </x:c>
      <x:c r="R518" s="113" t="str">
        <x:f>IF(B518="","",YEAR(B518))</x:f>
      </x:c>
    </x:row>
    <x:row r="519" ht="20" customHeight="1">
      <x:c r="A519" s="247"/>
      <x:c r="B519" s="248"/>
      <x:c r="C519" s="247"/>
      <x:c r="D519" s="248"/>
      <x:c r="E519" s="248"/>
      <x:c r="F519" s="247"/>
      <x:c r="G519" s="247"/>
      <x:c r="H519" s="247"/>
      <x:c r="I519" s="247"/>
      <x:c r="J519" s="249"/>
      <x:c r="K519" s="247"/>
      <x:c r="L519" s="247"/>
      <x:c r="M519" s="113" t="str">
        <x:f>IF(A519="","",IF(OR(D519="",E519=""),"",IF(E519&lt;=D519,1,0)))</x:f>
      </x:c>
      <x:c r="N519" s="120" t="str">
        <x:f>IF(A519="","",IF(OR(H519="",I519=""),"",IFERROR(I519/H519,0)))</x:f>
      </x:c>
      <x:c r="O519" s="113" t="str">
        <x:f>IF(A519="","",IF(OR(D519="",E519=""),"",MAX(0,E519-D519)))</x:f>
      </x:c>
      <x:c r="P519" s="113" t="str">
        <x:f>IF(B519="","",WEEKDAY(B519,2))</x:f>
      </x:c>
      <x:c r="Q519" s="113" t="str">
        <x:f>IF(B519="","",MONTH(B519))</x:f>
      </x:c>
      <x:c r="R519" s="113" t="str">
        <x:f>IF(B519="","",YEAR(B519))</x:f>
      </x:c>
    </x:row>
    <x:row r="520" ht="20" customHeight="1">
      <x:c r="A520" s="247"/>
      <x:c r="B520" s="248"/>
      <x:c r="C520" s="247"/>
      <x:c r="D520" s="248"/>
      <x:c r="E520" s="248"/>
      <x:c r="F520" s="247"/>
      <x:c r="G520" s="247"/>
      <x:c r="H520" s="247"/>
      <x:c r="I520" s="247"/>
      <x:c r="J520" s="249"/>
      <x:c r="K520" s="247"/>
      <x:c r="L520" s="247"/>
      <x:c r="M520" s="113" t="str">
        <x:f>IF(A520="","",IF(OR(D520="",E520=""),"",IF(E520&lt;=D520,1,0)))</x:f>
      </x:c>
      <x:c r="N520" s="120" t="str">
        <x:f>IF(A520="","",IF(OR(H520="",I520=""),"",IFERROR(I520/H520,0)))</x:f>
      </x:c>
      <x:c r="O520" s="113" t="str">
        <x:f>IF(A520="","",IF(OR(D520="",E520=""),"",MAX(0,E520-D520)))</x:f>
      </x:c>
      <x:c r="P520" s="113" t="str">
        <x:f>IF(B520="","",WEEKDAY(B520,2))</x:f>
      </x:c>
      <x:c r="Q520" s="113" t="str">
        <x:f>IF(B520="","",MONTH(B520))</x:f>
      </x:c>
      <x:c r="R520" s="113" t="str">
        <x:f>IF(B520="","",YEAR(B520))</x:f>
      </x:c>
    </x:row>
    <x:row r="521" ht="20" customHeight="1">
      <x:c r="A521" s="247"/>
      <x:c r="B521" s="248"/>
      <x:c r="C521" s="247"/>
      <x:c r="D521" s="248"/>
      <x:c r="E521" s="248"/>
      <x:c r="F521" s="247"/>
      <x:c r="G521" s="247"/>
      <x:c r="H521" s="247"/>
      <x:c r="I521" s="247"/>
      <x:c r="J521" s="249"/>
      <x:c r="K521" s="247"/>
      <x:c r="L521" s="247"/>
      <x:c r="M521" s="113" t="str">
        <x:f>IF(A521="","",IF(OR(D521="",E521=""),"",IF(E521&lt;=D521,1,0)))</x:f>
      </x:c>
      <x:c r="N521" s="120" t="str">
        <x:f>IF(A521="","",IF(OR(H521="",I521=""),"",IFERROR(I521/H521,0)))</x:f>
      </x:c>
      <x:c r="O521" s="113" t="str">
        <x:f>IF(A521="","",IF(OR(D521="",E521=""),"",MAX(0,E521-D521)))</x:f>
      </x:c>
      <x:c r="P521" s="113" t="str">
        <x:f>IF(B521="","",WEEKDAY(B521,2))</x:f>
      </x:c>
      <x:c r="Q521" s="113" t="str">
        <x:f>IF(B521="","",MONTH(B521))</x:f>
      </x:c>
      <x:c r="R521" s="113" t="str">
        <x:f>IF(B521="","",YEAR(B521))</x:f>
      </x:c>
    </x:row>
    <x:row r="522" ht="20" customHeight="1">
      <x:c r="A522" s="247"/>
      <x:c r="B522" s="248"/>
      <x:c r="C522" s="247"/>
      <x:c r="D522" s="248"/>
      <x:c r="E522" s="248"/>
      <x:c r="F522" s="247"/>
      <x:c r="G522" s="247"/>
      <x:c r="H522" s="247"/>
      <x:c r="I522" s="247"/>
      <x:c r="J522" s="249"/>
      <x:c r="K522" s="247"/>
      <x:c r="L522" s="247"/>
      <x:c r="M522" s="113" t="str">
        <x:f>IF(A522="","",IF(OR(D522="",E522=""),"",IF(E522&lt;=D522,1,0)))</x:f>
      </x:c>
      <x:c r="N522" s="120" t="str">
        <x:f>IF(A522="","",IF(OR(H522="",I522=""),"",IFERROR(I522/H522,0)))</x:f>
      </x:c>
      <x:c r="O522" s="113" t="str">
        <x:f>IF(A522="","",IF(OR(D522="",E522=""),"",MAX(0,E522-D522)))</x:f>
      </x:c>
      <x:c r="P522" s="113" t="str">
        <x:f>IF(B522="","",WEEKDAY(B522,2))</x:f>
      </x:c>
      <x:c r="Q522" s="113" t="str">
        <x:f>IF(B522="","",MONTH(B522))</x:f>
      </x:c>
      <x:c r="R522" s="113" t="str">
        <x:f>IF(B522="","",YEAR(B522))</x:f>
      </x:c>
    </x:row>
    <x:row r="523" ht="20" customHeight="1">
      <x:c r="A523" s="247"/>
      <x:c r="B523" s="248"/>
      <x:c r="C523" s="247"/>
      <x:c r="D523" s="248"/>
      <x:c r="E523" s="248"/>
      <x:c r="F523" s="247"/>
      <x:c r="G523" s="247"/>
      <x:c r="H523" s="247"/>
      <x:c r="I523" s="247"/>
      <x:c r="J523" s="249"/>
      <x:c r="K523" s="247"/>
      <x:c r="L523" s="247"/>
      <x:c r="M523" s="113" t="str">
        <x:f>IF(A523="","",IF(OR(D523="",E523=""),"",IF(E523&lt;=D523,1,0)))</x:f>
      </x:c>
      <x:c r="N523" s="120" t="str">
        <x:f>IF(A523="","",IF(OR(H523="",I523=""),"",IFERROR(I523/H523,0)))</x:f>
      </x:c>
      <x:c r="O523" s="113" t="str">
        <x:f>IF(A523="","",IF(OR(D523="",E523=""),"",MAX(0,E523-D523)))</x:f>
      </x:c>
      <x:c r="P523" s="113" t="str">
        <x:f>IF(B523="","",WEEKDAY(B523,2))</x:f>
      </x:c>
      <x:c r="Q523" s="113" t="str">
        <x:f>IF(B523="","",MONTH(B523))</x:f>
      </x:c>
      <x:c r="R523" s="113" t="str">
        <x:f>IF(B523="","",YEAR(B523))</x:f>
      </x:c>
    </x:row>
    <x:row r="524" ht="20" customHeight="1">
      <x:c r="A524" s="247"/>
      <x:c r="B524" s="248"/>
      <x:c r="C524" s="247"/>
      <x:c r="D524" s="248"/>
      <x:c r="E524" s="248"/>
      <x:c r="F524" s="247"/>
      <x:c r="G524" s="247"/>
      <x:c r="H524" s="247"/>
      <x:c r="I524" s="247"/>
      <x:c r="J524" s="249"/>
      <x:c r="K524" s="247"/>
      <x:c r="L524" s="247"/>
      <x:c r="M524" s="113" t="str">
        <x:f>IF(A524="","",IF(OR(D524="",E524=""),"",IF(E524&lt;=D524,1,0)))</x:f>
      </x:c>
      <x:c r="N524" s="120" t="str">
        <x:f>IF(A524="","",IF(OR(H524="",I524=""),"",IFERROR(I524/H524,0)))</x:f>
      </x:c>
      <x:c r="O524" s="113" t="str">
        <x:f>IF(A524="","",IF(OR(D524="",E524=""),"",MAX(0,E524-D524)))</x:f>
      </x:c>
      <x:c r="P524" s="113" t="str">
        <x:f>IF(B524="","",WEEKDAY(B524,2))</x:f>
      </x:c>
      <x:c r="Q524" s="113" t="str">
        <x:f>IF(B524="","",MONTH(B524))</x:f>
      </x:c>
      <x:c r="R524" s="113" t="str">
        <x:f>IF(B524="","",YEAR(B524))</x:f>
      </x:c>
    </x:row>
    <x:row r="525" ht="20" customHeight="1">
      <x:c r="A525" s="247"/>
      <x:c r="B525" s="248"/>
      <x:c r="C525" s="247"/>
      <x:c r="D525" s="248"/>
      <x:c r="E525" s="248"/>
      <x:c r="F525" s="247"/>
      <x:c r="G525" s="247"/>
      <x:c r="H525" s="247"/>
      <x:c r="I525" s="247"/>
      <x:c r="J525" s="249"/>
      <x:c r="K525" s="247"/>
      <x:c r="L525" s="247"/>
      <x:c r="M525" s="113" t="str">
        <x:f>IF(A525="","",IF(OR(D525="",E525=""),"",IF(E525&lt;=D525,1,0)))</x:f>
      </x:c>
      <x:c r="N525" s="120" t="str">
        <x:f>IF(A525="","",IF(OR(H525="",I525=""),"",IFERROR(I525/H525,0)))</x:f>
      </x:c>
      <x:c r="O525" s="113" t="str">
        <x:f>IF(A525="","",IF(OR(D525="",E525=""),"",MAX(0,E525-D525)))</x:f>
      </x:c>
      <x:c r="P525" s="113" t="str">
        <x:f>IF(B525="","",WEEKDAY(B525,2))</x:f>
      </x:c>
      <x:c r="Q525" s="113" t="str">
        <x:f>IF(B525="","",MONTH(B525))</x:f>
      </x:c>
      <x:c r="R525" s="113" t="str">
        <x:f>IF(B525="","",YEAR(B525))</x:f>
      </x:c>
    </x:row>
    <x:row r="526" ht="20" customHeight="1">
      <x:c r="A526" s="247"/>
      <x:c r="B526" s="248"/>
      <x:c r="C526" s="247"/>
      <x:c r="D526" s="248"/>
      <x:c r="E526" s="248"/>
      <x:c r="F526" s="247"/>
      <x:c r="G526" s="247"/>
      <x:c r="H526" s="247"/>
      <x:c r="I526" s="247"/>
      <x:c r="J526" s="249"/>
      <x:c r="K526" s="247"/>
      <x:c r="L526" s="247"/>
      <x:c r="M526" s="113" t="str">
        <x:f>IF(A526="","",IF(OR(D526="",E526=""),"",IF(E526&lt;=D526,1,0)))</x:f>
      </x:c>
      <x:c r="N526" s="120" t="str">
        <x:f>IF(A526="","",IF(OR(H526="",I526=""),"",IFERROR(I526/H526,0)))</x:f>
      </x:c>
      <x:c r="O526" s="113" t="str">
        <x:f>IF(A526="","",IF(OR(D526="",E526=""),"",MAX(0,E526-D526)))</x:f>
      </x:c>
      <x:c r="P526" s="113" t="str">
        <x:f>IF(B526="","",WEEKDAY(B526,2))</x:f>
      </x:c>
      <x:c r="Q526" s="113" t="str">
        <x:f>IF(B526="","",MONTH(B526))</x:f>
      </x:c>
      <x:c r="R526" s="113" t="str">
        <x:f>IF(B526="","",YEAR(B526))</x:f>
      </x:c>
    </x:row>
    <x:row r="527" ht="20" customHeight="1">
      <x:c r="A527" s="247"/>
      <x:c r="B527" s="248"/>
      <x:c r="C527" s="247"/>
      <x:c r="D527" s="248"/>
      <x:c r="E527" s="248"/>
      <x:c r="F527" s="247"/>
      <x:c r="G527" s="247"/>
      <x:c r="H527" s="247"/>
      <x:c r="I527" s="247"/>
      <x:c r="J527" s="249"/>
      <x:c r="K527" s="247"/>
      <x:c r="L527" s="247"/>
      <x:c r="M527" s="113" t="str">
        <x:f>IF(A527="","",IF(OR(D527="",E527=""),"",IF(E527&lt;=D527,1,0)))</x:f>
      </x:c>
      <x:c r="N527" s="120" t="str">
        <x:f>IF(A527="","",IF(OR(H527="",I527=""),"",IFERROR(I527/H527,0)))</x:f>
      </x:c>
      <x:c r="O527" s="113" t="str">
        <x:f>IF(A527="","",IF(OR(D527="",E527=""),"",MAX(0,E527-D527)))</x:f>
      </x:c>
      <x:c r="P527" s="113" t="str">
        <x:f>IF(B527="","",WEEKDAY(B527,2))</x:f>
      </x:c>
      <x:c r="Q527" s="113" t="str">
        <x:f>IF(B527="","",MONTH(B527))</x:f>
      </x:c>
      <x:c r="R527" s="113" t="str">
        <x:f>IF(B527="","",YEAR(B527))</x:f>
      </x:c>
    </x:row>
    <x:row r="528" ht="20" customHeight="1">
      <x:c r="A528" s="247"/>
      <x:c r="B528" s="248"/>
      <x:c r="C528" s="247"/>
      <x:c r="D528" s="248"/>
      <x:c r="E528" s="248"/>
      <x:c r="F528" s="247"/>
      <x:c r="G528" s="247"/>
      <x:c r="H528" s="247"/>
      <x:c r="I528" s="247"/>
      <x:c r="J528" s="249"/>
      <x:c r="K528" s="247"/>
      <x:c r="L528" s="247"/>
      <x:c r="M528" s="113" t="str">
        <x:f>IF(A528="","",IF(OR(D528="",E528=""),"",IF(E528&lt;=D528,1,0)))</x:f>
      </x:c>
      <x:c r="N528" s="120" t="str">
        <x:f>IF(A528="","",IF(OR(H528="",I528=""),"",IFERROR(I528/H528,0)))</x:f>
      </x:c>
      <x:c r="O528" s="113" t="str">
        <x:f>IF(A528="","",IF(OR(D528="",E528=""),"",MAX(0,E528-D528)))</x:f>
      </x:c>
      <x:c r="P528" s="113" t="str">
        <x:f>IF(B528="","",WEEKDAY(B528,2))</x:f>
      </x:c>
      <x:c r="Q528" s="113" t="str">
        <x:f>IF(B528="","",MONTH(B528))</x:f>
      </x:c>
      <x:c r="R528" s="113" t="str">
        <x:f>IF(B528="","",YEAR(B528))</x:f>
      </x:c>
    </x:row>
    <x:row r="529" ht="20" customHeight="1">
      <x:c r="A529" s="247"/>
      <x:c r="B529" s="248"/>
      <x:c r="C529" s="247"/>
      <x:c r="D529" s="248"/>
      <x:c r="E529" s="248"/>
      <x:c r="F529" s="247"/>
      <x:c r="G529" s="247"/>
      <x:c r="H529" s="247"/>
      <x:c r="I529" s="247"/>
      <x:c r="J529" s="249"/>
      <x:c r="K529" s="247"/>
      <x:c r="L529" s="247"/>
      <x:c r="M529" s="113" t="str">
        <x:f>IF(A529="","",IF(OR(D529="",E529=""),"",IF(E529&lt;=D529,1,0)))</x:f>
      </x:c>
      <x:c r="N529" s="120" t="str">
        <x:f>IF(A529="","",IF(OR(H529="",I529=""),"",IFERROR(I529/H529,0)))</x:f>
      </x:c>
      <x:c r="O529" s="113" t="str">
        <x:f>IF(A529="","",IF(OR(D529="",E529=""),"",MAX(0,E529-D529)))</x:f>
      </x:c>
      <x:c r="P529" s="113" t="str">
        <x:f>IF(B529="","",WEEKDAY(B529,2))</x:f>
      </x:c>
      <x:c r="Q529" s="113" t="str">
        <x:f>IF(B529="","",MONTH(B529))</x:f>
      </x:c>
      <x:c r="R529" s="113" t="str">
        <x:f>IF(B529="","",YEAR(B529))</x:f>
      </x:c>
    </x:row>
    <x:row r="530" ht="20" customHeight="1">
      <x:c r="A530" s="247"/>
      <x:c r="B530" s="248"/>
      <x:c r="C530" s="247"/>
      <x:c r="D530" s="248"/>
      <x:c r="E530" s="248"/>
      <x:c r="F530" s="247"/>
      <x:c r="G530" s="247"/>
      <x:c r="H530" s="247"/>
      <x:c r="I530" s="247"/>
      <x:c r="J530" s="249"/>
      <x:c r="K530" s="247"/>
      <x:c r="L530" s="247"/>
      <x:c r="M530" s="113" t="str">
        <x:f>IF(A530="","",IF(OR(D530="",E530=""),"",IF(E530&lt;=D530,1,0)))</x:f>
      </x:c>
      <x:c r="N530" s="120" t="str">
        <x:f>IF(A530="","",IF(OR(H530="",I530=""),"",IFERROR(I530/H530,0)))</x:f>
      </x:c>
      <x:c r="O530" s="113" t="str">
        <x:f>IF(A530="","",IF(OR(D530="",E530=""),"",MAX(0,E530-D530)))</x:f>
      </x:c>
      <x:c r="P530" s="113" t="str">
        <x:f>IF(B530="","",WEEKDAY(B530,2))</x:f>
      </x:c>
      <x:c r="Q530" s="113" t="str">
        <x:f>IF(B530="","",MONTH(B530))</x:f>
      </x:c>
      <x:c r="R530" s="113" t="str">
        <x:f>IF(B530="","",YEAR(B530))</x:f>
      </x:c>
    </x:row>
    <x:row r="531" ht="20" customHeight="1">
      <x:c r="A531" s="247"/>
      <x:c r="B531" s="248"/>
      <x:c r="C531" s="247"/>
      <x:c r="D531" s="248"/>
      <x:c r="E531" s="248"/>
      <x:c r="F531" s="247"/>
      <x:c r="G531" s="247"/>
      <x:c r="H531" s="247"/>
      <x:c r="I531" s="247"/>
      <x:c r="J531" s="249"/>
      <x:c r="K531" s="247"/>
      <x:c r="L531" s="247"/>
      <x:c r="M531" s="113" t="str">
        <x:f>IF(A531="","",IF(OR(D531="",E531=""),"",IF(E531&lt;=D531,1,0)))</x:f>
      </x:c>
      <x:c r="N531" s="120" t="str">
        <x:f>IF(A531="","",IF(OR(H531="",I531=""),"",IFERROR(I531/H531,0)))</x:f>
      </x:c>
      <x:c r="O531" s="113" t="str">
        <x:f>IF(A531="","",IF(OR(D531="",E531=""),"",MAX(0,E531-D531)))</x:f>
      </x:c>
      <x:c r="P531" s="113" t="str">
        <x:f>IF(B531="","",WEEKDAY(B531,2))</x:f>
      </x:c>
      <x:c r="Q531" s="113" t="str">
        <x:f>IF(B531="","",MONTH(B531))</x:f>
      </x:c>
      <x:c r="R531" s="113" t="str">
        <x:f>IF(B531="","",YEAR(B531))</x:f>
      </x:c>
    </x:row>
    <x:row r="532" ht="20" customHeight="1">
      <x:c r="A532" s="247"/>
      <x:c r="B532" s="248"/>
      <x:c r="C532" s="247"/>
      <x:c r="D532" s="248"/>
      <x:c r="E532" s="248"/>
      <x:c r="F532" s="247"/>
      <x:c r="G532" s="247"/>
      <x:c r="H532" s="247"/>
      <x:c r="I532" s="247"/>
      <x:c r="J532" s="249"/>
      <x:c r="K532" s="247"/>
      <x:c r="L532" s="247"/>
      <x:c r="M532" s="113" t="str">
        <x:f>IF(A532="","",IF(OR(D532="",E532=""),"",IF(E532&lt;=D532,1,0)))</x:f>
      </x:c>
      <x:c r="N532" s="120" t="str">
        <x:f>IF(A532="","",IF(OR(H532="",I532=""),"",IFERROR(I532/H532,0)))</x:f>
      </x:c>
      <x:c r="O532" s="113" t="str">
        <x:f>IF(A532="","",IF(OR(D532="",E532=""),"",MAX(0,E532-D532)))</x:f>
      </x:c>
      <x:c r="P532" s="113" t="str">
        <x:f>IF(B532="","",WEEKDAY(B532,2))</x:f>
      </x:c>
      <x:c r="Q532" s="113" t="str">
        <x:f>IF(B532="","",MONTH(B532))</x:f>
      </x:c>
      <x:c r="R532" s="113" t="str">
        <x:f>IF(B532="","",YEAR(B532))</x:f>
      </x:c>
    </x:row>
    <x:row r="533" ht="20" customHeight="1">
      <x:c r="A533" s="247"/>
      <x:c r="B533" s="248"/>
      <x:c r="C533" s="247"/>
      <x:c r="D533" s="248"/>
      <x:c r="E533" s="248"/>
      <x:c r="F533" s="247"/>
      <x:c r="G533" s="247"/>
      <x:c r="H533" s="247"/>
      <x:c r="I533" s="247"/>
      <x:c r="J533" s="249"/>
      <x:c r="K533" s="247"/>
      <x:c r="L533" s="247"/>
      <x:c r="M533" s="113" t="str">
        <x:f>IF(A533="","",IF(OR(D533="",E533=""),"",IF(E533&lt;=D533,1,0)))</x:f>
      </x:c>
      <x:c r="N533" s="120" t="str">
        <x:f>IF(A533="","",IF(OR(H533="",I533=""),"",IFERROR(I533/H533,0)))</x:f>
      </x:c>
      <x:c r="O533" s="113" t="str">
        <x:f>IF(A533="","",IF(OR(D533="",E533=""),"",MAX(0,E533-D533)))</x:f>
      </x:c>
      <x:c r="P533" s="113" t="str">
        <x:f>IF(B533="","",WEEKDAY(B533,2))</x:f>
      </x:c>
      <x:c r="Q533" s="113" t="str">
        <x:f>IF(B533="","",MONTH(B533))</x:f>
      </x:c>
      <x:c r="R533" s="113" t="str">
        <x:f>IF(B533="","",YEAR(B533))</x:f>
      </x:c>
    </x:row>
    <x:row r="534" ht="20" customHeight="1">
      <x:c r="A534" s="247"/>
      <x:c r="B534" s="248"/>
      <x:c r="C534" s="247"/>
      <x:c r="D534" s="248"/>
      <x:c r="E534" s="248"/>
      <x:c r="F534" s="247"/>
      <x:c r="G534" s="247"/>
      <x:c r="H534" s="247"/>
      <x:c r="I534" s="247"/>
      <x:c r="J534" s="249"/>
      <x:c r="K534" s="247"/>
      <x:c r="L534" s="247"/>
      <x:c r="M534" s="113" t="str">
        <x:f>IF(A534="","",IF(OR(D534="",E534=""),"",IF(E534&lt;=D534,1,0)))</x:f>
      </x:c>
      <x:c r="N534" s="120" t="str">
        <x:f>IF(A534="","",IF(OR(H534="",I534=""),"",IFERROR(I534/H534,0)))</x:f>
      </x:c>
      <x:c r="O534" s="113" t="str">
        <x:f>IF(A534="","",IF(OR(D534="",E534=""),"",MAX(0,E534-D534)))</x:f>
      </x:c>
      <x:c r="P534" s="113" t="str">
        <x:f>IF(B534="","",WEEKDAY(B534,2))</x:f>
      </x:c>
      <x:c r="Q534" s="113" t="str">
        <x:f>IF(B534="","",MONTH(B534))</x:f>
      </x:c>
      <x:c r="R534" s="113" t="str">
        <x:f>IF(B534="","",YEAR(B534))</x:f>
      </x:c>
    </x:row>
    <x:row r="535" ht="20" customHeight="1">
      <x:c r="A535" s="247"/>
      <x:c r="B535" s="248"/>
      <x:c r="C535" s="247"/>
      <x:c r="D535" s="248"/>
      <x:c r="E535" s="248"/>
      <x:c r="F535" s="247"/>
      <x:c r="G535" s="247"/>
      <x:c r="H535" s="247"/>
      <x:c r="I535" s="247"/>
      <x:c r="J535" s="249"/>
      <x:c r="K535" s="247"/>
      <x:c r="L535" s="247"/>
      <x:c r="M535" s="113" t="str">
        <x:f>IF(A535="","",IF(OR(D535="",E535=""),"",IF(E535&lt;=D535,1,0)))</x:f>
      </x:c>
      <x:c r="N535" s="120" t="str">
        <x:f>IF(A535="","",IF(OR(H535="",I535=""),"",IFERROR(I535/H535,0)))</x:f>
      </x:c>
      <x:c r="O535" s="113" t="str">
        <x:f>IF(A535="","",IF(OR(D535="",E535=""),"",MAX(0,E535-D535)))</x:f>
      </x:c>
      <x:c r="P535" s="113" t="str">
        <x:f>IF(B535="","",WEEKDAY(B535,2))</x:f>
      </x:c>
      <x:c r="Q535" s="113" t="str">
        <x:f>IF(B535="","",MONTH(B535))</x:f>
      </x:c>
      <x:c r="R535" s="113" t="str">
        <x:f>IF(B535="","",YEAR(B535))</x:f>
      </x:c>
    </x:row>
    <x:row r="536" ht="20" customHeight="1">
      <x:c r="A536" s="247"/>
      <x:c r="B536" s="248"/>
      <x:c r="C536" s="247"/>
      <x:c r="D536" s="248"/>
      <x:c r="E536" s="248"/>
      <x:c r="F536" s="247"/>
      <x:c r="G536" s="247"/>
      <x:c r="H536" s="247"/>
      <x:c r="I536" s="247"/>
      <x:c r="J536" s="249"/>
      <x:c r="K536" s="247"/>
      <x:c r="L536" s="247"/>
      <x:c r="M536" s="113" t="str">
        <x:f>IF(A536="","",IF(OR(D536="",E536=""),"",IF(E536&lt;=D536,1,0)))</x:f>
      </x:c>
      <x:c r="N536" s="120" t="str">
        <x:f>IF(A536="","",IF(OR(H536="",I536=""),"",IFERROR(I536/H536,0)))</x:f>
      </x:c>
      <x:c r="O536" s="113" t="str">
        <x:f>IF(A536="","",IF(OR(D536="",E536=""),"",MAX(0,E536-D536)))</x:f>
      </x:c>
      <x:c r="P536" s="113" t="str">
        <x:f>IF(B536="","",WEEKDAY(B536,2))</x:f>
      </x:c>
      <x:c r="Q536" s="113" t="str">
        <x:f>IF(B536="","",MONTH(B536))</x:f>
      </x:c>
      <x:c r="R536" s="113" t="str">
        <x:f>IF(B536="","",YEAR(B536))</x:f>
      </x:c>
    </x:row>
    <x:row r="537" ht="20" customHeight="1">
      <x:c r="A537" s="247"/>
      <x:c r="B537" s="248"/>
      <x:c r="C537" s="247"/>
      <x:c r="D537" s="248"/>
      <x:c r="E537" s="248"/>
      <x:c r="F537" s="247"/>
      <x:c r="G537" s="247"/>
      <x:c r="H537" s="247"/>
      <x:c r="I537" s="247"/>
      <x:c r="J537" s="249"/>
      <x:c r="K537" s="247"/>
      <x:c r="L537" s="247"/>
      <x:c r="M537" s="113" t="str">
        <x:f>IF(A537="","",IF(OR(D537="",E537=""),"",IF(E537&lt;=D537,1,0)))</x:f>
      </x:c>
      <x:c r="N537" s="120" t="str">
        <x:f>IF(A537="","",IF(OR(H537="",I537=""),"",IFERROR(I537/H537,0)))</x:f>
      </x:c>
      <x:c r="O537" s="113" t="str">
        <x:f>IF(A537="","",IF(OR(D537="",E537=""),"",MAX(0,E537-D537)))</x:f>
      </x:c>
      <x:c r="P537" s="113" t="str">
        <x:f>IF(B537="","",WEEKDAY(B537,2))</x:f>
      </x:c>
      <x:c r="Q537" s="113" t="str">
        <x:f>IF(B537="","",MONTH(B537))</x:f>
      </x:c>
      <x:c r="R537" s="113" t="str">
        <x:f>IF(B537="","",YEAR(B537))</x:f>
      </x:c>
    </x:row>
    <x:row r="538" ht="20" customHeight="1">
      <x:c r="A538" s="247"/>
      <x:c r="B538" s="248"/>
      <x:c r="C538" s="247"/>
      <x:c r="D538" s="248"/>
      <x:c r="E538" s="248"/>
      <x:c r="F538" s="247"/>
      <x:c r="G538" s="247"/>
      <x:c r="H538" s="247"/>
      <x:c r="I538" s="247"/>
      <x:c r="J538" s="249"/>
      <x:c r="K538" s="247"/>
      <x:c r="L538" s="247"/>
      <x:c r="M538" s="113" t="str">
        <x:f>IF(A538="","",IF(OR(D538="",E538=""),"",IF(E538&lt;=D538,1,0)))</x:f>
      </x:c>
      <x:c r="N538" s="120" t="str">
        <x:f>IF(A538="","",IF(OR(H538="",I538=""),"",IFERROR(I538/H538,0)))</x:f>
      </x:c>
      <x:c r="O538" s="113" t="str">
        <x:f>IF(A538="","",IF(OR(D538="",E538=""),"",MAX(0,E538-D538)))</x:f>
      </x:c>
      <x:c r="P538" s="113" t="str">
        <x:f>IF(B538="","",WEEKDAY(B538,2))</x:f>
      </x:c>
      <x:c r="Q538" s="113" t="str">
        <x:f>IF(B538="","",MONTH(B538))</x:f>
      </x:c>
      <x:c r="R538" s="113" t="str">
        <x:f>IF(B538="","",YEAR(B538))</x:f>
      </x:c>
    </x:row>
    <x:row r="539" ht="20" customHeight="1">
      <x:c r="A539" s="247"/>
      <x:c r="B539" s="248"/>
      <x:c r="C539" s="247"/>
      <x:c r="D539" s="248"/>
      <x:c r="E539" s="248"/>
      <x:c r="F539" s="247"/>
      <x:c r="G539" s="247"/>
      <x:c r="H539" s="247"/>
      <x:c r="I539" s="247"/>
      <x:c r="J539" s="249"/>
      <x:c r="K539" s="247"/>
      <x:c r="L539" s="247"/>
      <x:c r="M539" s="113" t="str">
        <x:f>IF(A539="","",IF(OR(D539="",E539=""),"",IF(E539&lt;=D539,1,0)))</x:f>
      </x:c>
      <x:c r="N539" s="120" t="str">
        <x:f>IF(A539="","",IF(OR(H539="",I539=""),"",IFERROR(I539/H539,0)))</x:f>
      </x:c>
      <x:c r="O539" s="113" t="str">
        <x:f>IF(A539="","",IF(OR(D539="",E539=""),"",MAX(0,E539-D539)))</x:f>
      </x:c>
      <x:c r="P539" s="113" t="str">
        <x:f>IF(B539="","",WEEKDAY(B539,2))</x:f>
      </x:c>
      <x:c r="Q539" s="113" t="str">
        <x:f>IF(B539="","",MONTH(B539))</x:f>
      </x:c>
      <x:c r="R539" s="113" t="str">
        <x:f>IF(B539="","",YEAR(B539))</x:f>
      </x:c>
    </x:row>
    <x:row r="540" ht="20" customHeight="1">
      <x:c r="A540" s="247"/>
      <x:c r="B540" s="248"/>
      <x:c r="C540" s="247"/>
      <x:c r="D540" s="248"/>
      <x:c r="E540" s="248"/>
      <x:c r="F540" s="247"/>
      <x:c r="G540" s="247"/>
      <x:c r="H540" s="247"/>
      <x:c r="I540" s="247"/>
      <x:c r="J540" s="249"/>
      <x:c r="K540" s="247"/>
      <x:c r="L540" s="247"/>
      <x:c r="M540" s="113" t="str">
        <x:f>IF(A540="","",IF(OR(D540="",E540=""),"",IF(E540&lt;=D540,1,0)))</x:f>
      </x:c>
      <x:c r="N540" s="120" t="str">
        <x:f>IF(A540="","",IF(OR(H540="",I540=""),"",IFERROR(I540/H540,0)))</x:f>
      </x:c>
      <x:c r="O540" s="113" t="str">
        <x:f>IF(A540="","",IF(OR(D540="",E540=""),"",MAX(0,E540-D540)))</x:f>
      </x:c>
      <x:c r="P540" s="113" t="str">
        <x:f>IF(B540="","",WEEKDAY(B540,2))</x:f>
      </x:c>
      <x:c r="Q540" s="113" t="str">
        <x:f>IF(B540="","",MONTH(B540))</x:f>
      </x:c>
      <x:c r="R540" s="113" t="str">
        <x:f>IF(B540="","",YEAR(B540))</x:f>
      </x:c>
    </x:row>
    <x:row r="541" ht="20" customHeight="1">
      <x:c r="A541" s="247"/>
      <x:c r="B541" s="248"/>
      <x:c r="C541" s="247"/>
      <x:c r="D541" s="248"/>
      <x:c r="E541" s="248"/>
      <x:c r="F541" s="247"/>
      <x:c r="G541" s="247"/>
      <x:c r="H541" s="247"/>
      <x:c r="I541" s="247"/>
      <x:c r="J541" s="249"/>
      <x:c r="K541" s="247"/>
      <x:c r="L541" s="247"/>
      <x:c r="M541" s="113" t="str">
        <x:f>IF(A541="","",IF(OR(D541="",E541=""),"",IF(E541&lt;=D541,1,0)))</x:f>
      </x:c>
      <x:c r="N541" s="120" t="str">
        <x:f>IF(A541="","",IF(OR(H541="",I541=""),"",IFERROR(I541/H541,0)))</x:f>
      </x:c>
      <x:c r="O541" s="113" t="str">
        <x:f>IF(A541="","",IF(OR(D541="",E541=""),"",MAX(0,E541-D541)))</x:f>
      </x:c>
      <x:c r="P541" s="113" t="str">
        <x:f>IF(B541="","",WEEKDAY(B541,2))</x:f>
      </x:c>
      <x:c r="Q541" s="113" t="str">
        <x:f>IF(B541="","",MONTH(B541))</x:f>
      </x:c>
      <x:c r="R541" s="113" t="str">
        <x:f>IF(B541="","",YEAR(B541))</x:f>
      </x:c>
    </x:row>
    <x:row r="542" ht="20" customHeight="1">
      <x:c r="A542" s="247"/>
      <x:c r="B542" s="248"/>
      <x:c r="C542" s="247"/>
      <x:c r="D542" s="248"/>
      <x:c r="E542" s="248"/>
      <x:c r="F542" s="247"/>
      <x:c r="G542" s="247"/>
      <x:c r="H542" s="247"/>
      <x:c r="I542" s="247"/>
      <x:c r="J542" s="249"/>
      <x:c r="K542" s="247"/>
      <x:c r="L542" s="247"/>
      <x:c r="M542" s="113" t="str">
        <x:f>IF(A542="","",IF(OR(D542="",E542=""),"",IF(E542&lt;=D542,1,0)))</x:f>
      </x:c>
      <x:c r="N542" s="120" t="str">
        <x:f>IF(A542="","",IF(OR(H542="",I542=""),"",IFERROR(I542/H542,0)))</x:f>
      </x:c>
      <x:c r="O542" s="113" t="str">
        <x:f>IF(A542="","",IF(OR(D542="",E542=""),"",MAX(0,E542-D542)))</x:f>
      </x:c>
      <x:c r="P542" s="113" t="str">
        <x:f>IF(B542="","",WEEKDAY(B542,2))</x:f>
      </x:c>
      <x:c r="Q542" s="113" t="str">
        <x:f>IF(B542="","",MONTH(B542))</x:f>
      </x:c>
      <x:c r="R542" s="113" t="str">
        <x:f>IF(B542="","",YEAR(B542))</x:f>
      </x:c>
    </x:row>
    <x:row r="543" ht="20" customHeight="1">
      <x:c r="A543" s="247"/>
      <x:c r="B543" s="248"/>
      <x:c r="C543" s="247"/>
      <x:c r="D543" s="248"/>
      <x:c r="E543" s="248"/>
      <x:c r="F543" s="247"/>
      <x:c r="G543" s="247"/>
      <x:c r="H543" s="247"/>
      <x:c r="I543" s="247"/>
      <x:c r="J543" s="249"/>
      <x:c r="K543" s="247"/>
      <x:c r="L543" s="247"/>
      <x:c r="M543" s="113" t="str">
        <x:f>IF(A543="","",IF(OR(D543="",E543=""),"",IF(E543&lt;=D543,1,0)))</x:f>
      </x:c>
      <x:c r="N543" s="120" t="str">
        <x:f>IF(A543="","",IF(OR(H543="",I543=""),"",IFERROR(I543/H543,0)))</x:f>
      </x:c>
      <x:c r="O543" s="113" t="str">
        <x:f>IF(A543="","",IF(OR(D543="",E543=""),"",MAX(0,E543-D543)))</x:f>
      </x:c>
      <x:c r="P543" s="113" t="str">
        <x:f>IF(B543="","",WEEKDAY(B543,2))</x:f>
      </x:c>
      <x:c r="Q543" s="113" t="str">
        <x:f>IF(B543="","",MONTH(B543))</x:f>
      </x:c>
      <x:c r="R543" s="113" t="str">
        <x:f>IF(B543="","",YEAR(B543))</x:f>
      </x:c>
    </x:row>
    <x:row r="544" ht="20" customHeight="1">
      <x:c r="A544" s="247"/>
      <x:c r="B544" s="248"/>
      <x:c r="C544" s="247"/>
      <x:c r="D544" s="248"/>
      <x:c r="E544" s="248"/>
      <x:c r="F544" s="247"/>
      <x:c r="G544" s="247"/>
      <x:c r="H544" s="247"/>
      <x:c r="I544" s="247"/>
      <x:c r="J544" s="249"/>
      <x:c r="K544" s="247"/>
      <x:c r="L544" s="247"/>
      <x:c r="M544" s="113" t="str">
        <x:f>IF(A544="","",IF(OR(D544="",E544=""),"",IF(E544&lt;=D544,1,0)))</x:f>
      </x:c>
      <x:c r="N544" s="120" t="str">
        <x:f>IF(A544="","",IF(OR(H544="",I544=""),"",IFERROR(I544/H544,0)))</x:f>
      </x:c>
      <x:c r="O544" s="113" t="str">
        <x:f>IF(A544="","",IF(OR(D544="",E544=""),"",MAX(0,E544-D544)))</x:f>
      </x:c>
      <x:c r="P544" s="113" t="str">
        <x:f>IF(B544="","",WEEKDAY(B544,2))</x:f>
      </x:c>
      <x:c r="Q544" s="113" t="str">
        <x:f>IF(B544="","",MONTH(B544))</x:f>
      </x:c>
      <x:c r="R544" s="113" t="str">
        <x:f>IF(B544="","",YEAR(B544))</x:f>
      </x:c>
    </x:row>
    <x:row r="545" ht="20" customHeight="1">
      <x:c r="A545" s="247"/>
      <x:c r="B545" s="248"/>
      <x:c r="C545" s="247"/>
      <x:c r="D545" s="248"/>
      <x:c r="E545" s="248"/>
      <x:c r="F545" s="247"/>
      <x:c r="G545" s="247"/>
      <x:c r="H545" s="247"/>
      <x:c r="I545" s="247"/>
      <x:c r="J545" s="249"/>
      <x:c r="K545" s="247"/>
      <x:c r="L545" s="247"/>
      <x:c r="M545" s="113" t="str">
        <x:f>IF(A545="","",IF(OR(D545="",E545=""),"",IF(E545&lt;=D545,1,0)))</x:f>
      </x:c>
      <x:c r="N545" s="120" t="str">
        <x:f>IF(A545="","",IF(OR(H545="",I545=""),"",IFERROR(I545/H545,0)))</x:f>
      </x:c>
      <x:c r="O545" s="113" t="str">
        <x:f>IF(A545="","",IF(OR(D545="",E545=""),"",MAX(0,E545-D545)))</x:f>
      </x:c>
      <x:c r="P545" s="113" t="str">
        <x:f>IF(B545="","",WEEKDAY(B545,2))</x:f>
      </x:c>
      <x:c r="Q545" s="113" t="str">
        <x:f>IF(B545="","",MONTH(B545))</x:f>
      </x:c>
      <x:c r="R545" s="113" t="str">
        <x:f>IF(B545="","",YEAR(B545))</x:f>
      </x:c>
    </x:row>
    <x:row r="546" ht="20" customHeight="1">
      <x:c r="A546" s="247"/>
      <x:c r="B546" s="248"/>
      <x:c r="C546" s="247"/>
      <x:c r="D546" s="248"/>
      <x:c r="E546" s="248"/>
      <x:c r="F546" s="247"/>
      <x:c r="G546" s="247"/>
      <x:c r="H546" s="247"/>
      <x:c r="I546" s="247"/>
      <x:c r="J546" s="249"/>
      <x:c r="K546" s="247"/>
      <x:c r="L546" s="247"/>
      <x:c r="M546" s="113" t="str">
        <x:f>IF(A546="","",IF(OR(D546="",E546=""),"",IF(E546&lt;=D546,1,0)))</x:f>
      </x:c>
      <x:c r="N546" s="120" t="str">
        <x:f>IF(A546="","",IF(OR(H546="",I546=""),"",IFERROR(I546/H546,0)))</x:f>
      </x:c>
      <x:c r="O546" s="113" t="str">
        <x:f>IF(A546="","",IF(OR(D546="",E546=""),"",MAX(0,E546-D546)))</x:f>
      </x:c>
      <x:c r="P546" s="113" t="str">
        <x:f>IF(B546="","",WEEKDAY(B546,2))</x:f>
      </x:c>
      <x:c r="Q546" s="113" t="str">
        <x:f>IF(B546="","",MONTH(B546))</x:f>
      </x:c>
      <x:c r="R546" s="113" t="str">
        <x:f>IF(B546="","",YEAR(B546))</x:f>
      </x:c>
    </x:row>
    <x:row r="547" ht="20" customHeight="1">
      <x:c r="A547" s="247"/>
      <x:c r="B547" s="248"/>
      <x:c r="C547" s="247"/>
      <x:c r="D547" s="248"/>
      <x:c r="E547" s="248"/>
      <x:c r="F547" s="247"/>
      <x:c r="G547" s="247"/>
      <x:c r="H547" s="247"/>
      <x:c r="I547" s="247"/>
      <x:c r="J547" s="249"/>
      <x:c r="K547" s="247"/>
      <x:c r="L547" s="247"/>
      <x:c r="M547" s="113" t="str">
        <x:f>IF(A547="","",IF(OR(D547="",E547=""),"",IF(E547&lt;=D547,1,0)))</x:f>
      </x:c>
      <x:c r="N547" s="120" t="str">
        <x:f>IF(A547="","",IF(OR(H547="",I547=""),"",IFERROR(I547/H547,0)))</x:f>
      </x:c>
      <x:c r="O547" s="113" t="str">
        <x:f>IF(A547="","",IF(OR(D547="",E547=""),"",MAX(0,E547-D547)))</x:f>
      </x:c>
      <x:c r="P547" s="113" t="str">
        <x:f>IF(B547="","",WEEKDAY(B547,2))</x:f>
      </x:c>
      <x:c r="Q547" s="113" t="str">
        <x:f>IF(B547="","",MONTH(B547))</x:f>
      </x:c>
      <x:c r="R547" s="113" t="str">
        <x:f>IF(B547="","",YEAR(B547))</x:f>
      </x:c>
    </x:row>
    <x:row r="548" ht="20" customHeight="1">
      <x:c r="A548" s="247"/>
      <x:c r="B548" s="248"/>
      <x:c r="C548" s="247"/>
      <x:c r="D548" s="248"/>
      <x:c r="E548" s="248"/>
      <x:c r="F548" s="247"/>
      <x:c r="G548" s="247"/>
      <x:c r="H548" s="247"/>
      <x:c r="I548" s="247"/>
      <x:c r="J548" s="249"/>
      <x:c r="K548" s="247"/>
      <x:c r="L548" s="247"/>
      <x:c r="M548" s="113" t="str">
        <x:f>IF(A548="","",IF(OR(D548="",E548=""),"",IF(E548&lt;=D548,1,0)))</x:f>
      </x:c>
      <x:c r="N548" s="120" t="str">
        <x:f>IF(A548="","",IF(OR(H548="",I548=""),"",IFERROR(I548/H548,0)))</x:f>
      </x:c>
      <x:c r="O548" s="113" t="str">
        <x:f>IF(A548="","",IF(OR(D548="",E548=""),"",MAX(0,E548-D548)))</x:f>
      </x:c>
      <x:c r="P548" s="113" t="str">
        <x:f>IF(B548="","",WEEKDAY(B548,2))</x:f>
      </x:c>
      <x:c r="Q548" s="113" t="str">
        <x:f>IF(B548="","",MONTH(B548))</x:f>
      </x:c>
      <x:c r="R548" s="113" t="str">
        <x:f>IF(B548="","",YEAR(B548))</x:f>
      </x:c>
    </x:row>
    <x:row r="549" ht="20" customHeight="1">
      <x:c r="A549" s="247"/>
      <x:c r="B549" s="248"/>
      <x:c r="C549" s="247"/>
      <x:c r="D549" s="248"/>
      <x:c r="E549" s="248"/>
      <x:c r="F549" s="247"/>
      <x:c r="G549" s="247"/>
      <x:c r="H549" s="247"/>
      <x:c r="I549" s="247"/>
      <x:c r="J549" s="249"/>
      <x:c r="K549" s="247"/>
      <x:c r="L549" s="247"/>
      <x:c r="M549" s="113" t="str">
        <x:f>IF(A549="","",IF(OR(D549="",E549=""),"",IF(E549&lt;=D549,1,0)))</x:f>
      </x:c>
      <x:c r="N549" s="120" t="str">
        <x:f>IF(A549="","",IF(OR(H549="",I549=""),"",IFERROR(I549/H549,0)))</x:f>
      </x:c>
      <x:c r="O549" s="113" t="str">
        <x:f>IF(A549="","",IF(OR(D549="",E549=""),"",MAX(0,E549-D549)))</x:f>
      </x:c>
      <x:c r="P549" s="113" t="str">
        <x:f>IF(B549="","",WEEKDAY(B549,2))</x:f>
      </x:c>
      <x:c r="Q549" s="113" t="str">
        <x:f>IF(B549="","",MONTH(B549))</x:f>
      </x:c>
      <x:c r="R549" s="113" t="str">
        <x:f>IF(B549="","",YEAR(B549))</x:f>
      </x:c>
    </x:row>
    <x:row r="550" ht="20" customHeight="1">
      <x:c r="A550" s="247"/>
      <x:c r="B550" s="248"/>
      <x:c r="C550" s="247"/>
      <x:c r="D550" s="248"/>
      <x:c r="E550" s="248"/>
      <x:c r="F550" s="247"/>
      <x:c r="G550" s="247"/>
      <x:c r="H550" s="247"/>
      <x:c r="I550" s="247"/>
      <x:c r="J550" s="249"/>
      <x:c r="K550" s="247"/>
      <x:c r="L550" s="247"/>
      <x:c r="M550" s="113" t="str">
        <x:f>IF(A550="","",IF(OR(D550="",E550=""),"",IF(E550&lt;=D550,1,0)))</x:f>
      </x:c>
      <x:c r="N550" s="120" t="str">
        <x:f>IF(A550="","",IF(OR(H550="",I550=""),"",IFERROR(I550/H550,0)))</x:f>
      </x:c>
      <x:c r="O550" s="113" t="str">
        <x:f>IF(A550="","",IF(OR(D550="",E550=""),"",MAX(0,E550-D550)))</x:f>
      </x:c>
      <x:c r="P550" s="113" t="str">
        <x:f>IF(B550="","",WEEKDAY(B550,2))</x:f>
      </x:c>
      <x:c r="Q550" s="113" t="str">
        <x:f>IF(B550="","",MONTH(B550))</x:f>
      </x:c>
      <x:c r="R550" s="113" t="str">
        <x:f>IF(B550="","",YEAR(B550))</x:f>
      </x:c>
    </x:row>
    <x:row r="551" ht="20" customHeight="1">
      <x:c r="A551" s="247"/>
      <x:c r="B551" s="248"/>
      <x:c r="C551" s="247"/>
      <x:c r="D551" s="248"/>
      <x:c r="E551" s="248"/>
      <x:c r="F551" s="247"/>
      <x:c r="G551" s="247"/>
      <x:c r="H551" s="247"/>
      <x:c r="I551" s="247"/>
      <x:c r="J551" s="249"/>
      <x:c r="K551" s="247"/>
      <x:c r="L551" s="247"/>
      <x:c r="M551" s="113" t="str">
        <x:f>IF(A551="","",IF(OR(D551="",E551=""),"",IF(E551&lt;=D551,1,0)))</x:f>
      </x:c>
      <x:c r="N551" s="120" t="str">
        <x:f>IF(A551="","",IF(OR(H551="",I551=""),"",IFERROR(I551/H551,0)))</x:f>
      </x:c>
      <x:c r="O551" s="113" t="str">
        <x:f>IF(A551="","",IF(OR(D551="",E551=""),"",MAX(0,E551-D551)))</x:f>
      </x:c>
      <x:c r="P551" s="113" t="str">
        <x:f>IF(B551="","",WEEKDAY(B551,2))</x:f>
      </x:c>
      <x:c r="Q551" s="113" t="str">
        <x:f>IF(B551="","",MONTH(B551))</x:f>
      </x:c>
      <x:c r="R551" s="113" t="str">
        <x:f>IF(B551="","",YEAR(B551))</x:f>
      </x:c>
    </x:row>
    <x:row r="552" ht="20" customHeight="1">
      <x:c r="A552" s="247"/>
      <x:c r="B552" s="248"/>
      <x:c r="C552" s="247"/>
      <x:c r="D552" s="248"/>
      <x:c r="E552" s="248"/>
      <x:c r="F552" s="247"/>
      <x:c r="G552" s="247"/>
      <x:c r="H552" s="247"/>
      <x:c r="I552" s="247"/>
      <x:c r="J552" s="249"/>
      <x:c r="K552" s="247"/>
      <x:c r="L552" s="247"/>
      <x:c r="M552" s="113" t="str">
        <x:f>IF(A552="","",IF(OR(D552="",E552=""),"",IF(E552&lt;=D552,1,0)))</x:f>
      </x:c>
      <x:c r="N552" s="120" t="str">
        <x:f>IF(A552="","",IF(OR(H552="",I552=""),"",IFERROR(I552/H552,0)))</x:f>
      </x:c>
      <x:c r="O552" s="113" t="str">
        <x:f>IF(A552="","",IF(OR(D552="",E552=""),"",MAX(0,E552-D552)))</x:f>
      </x:c>
      <x:c r="P552" s="113" t="str">
        <x:f>IF(B552="","",WEEKDAY(B552,2))</x:f>
      </x:c>
      <x:c r="Q552" s="113" t="str">
        <x:f>IF(B552="","",MONTH(B552))</x:f>
      </x:c>
      <x:c r="R552" s="113" t="str">
        <x:f>IF(B552="","",YEAR(B552))</x:f>
      </x:c>
    </x:row>
    <x:row r="553" ht="20" customHeight="1">
      <x:c r="A553" s="247"/>
      <x:c r="B553" s="248"/>
      <x:c r="C553" s="247"/>
      <x:c r="D553" s="248"/>
      <x:c r="E553" s="248"/>
      <x:c r="F553" s="247"/>
      <x:c r="G553" s="247"/>
      <x:c r="H553" s="247"/>
      <x:c r="I553" s="247"/>
      <x:c r="J553" s="249"/>
      <x:c r="K553" s="247"/>
      <x:c r="L553" s="247"/>
      <x:c r="M553" s="113" t="str">
        <x:f>IF(A553="","",IF(OR(D553="",E553=""),"",IF(E553&lt;=D553,1,0)))</x:f>
      </x:c>
      <x:c r="N553" s="120" t="str">
        <x:f>IF(A553="","",IF(OR(H553="",I553=""),"",IFERROR(I553/H553,0)))</x:f>
      </x:c>
      <x:c r="O553" s="113" t="str">
        <x:f>IF(A553="","",IF(OR(D553="",E553=""),"",MAX(0,E553-D553)))</x:f>
      </x:c>
      <x:c r="P553" s="113" t="str">
        <x:f>IF(B553="","",WEEKDAY(B553,2))</x:f>
      </x:c>
      <x:c r="Q553" s="113" t="str">
        <x:f>IF(B553="","",MONTH(B553))</x:f>
      </x:c>
      <x:c r="R553" s="113" t="str">
        <x:f>IF(B553="","",YEAR(B553))</x:f>
      </x:c>
    </x:row>
    <x:row r="554" ht="20" customHeight="1">
      <x:c r="A554" s="247"/>
      <x:c r="B554" s="248"/>
      <x:c r="C554" s="247"/>
      <x:c r="D554" s="248"/>
      <x:c r="E554" s="248"/>
      <x:c r="F554" s="247"/>
      <x:c r="G554" s="247"/>
      <x:c r="H554" s="247"/>
      <x:c r="I554" s="247"/>
      <x:c r="J554" s="249"/>
      <x:c r="K554" s="247"/>
      <x:c r="L554" s="247"/>
      <x:c r="M554" s="113" t="str">
        <x:f>IF(A554="","",IF(OR(D554="",E554=""),"",IF(E554&lt;=D554,1,0)))</x:f>
      </x:c>
      <x:c r="N554" s="120" t="str">
        <x:f>IF(A554="","",IF(OR(H554="",I554=""),"",IFERROR(I554/H554,0)))</x:f>
      </x:c>
      <x:c r="O554" s="113" t="str">
        <x:f>IF(A554="","",IF(OR(D554="",E554=""),"",MAX(0,E554-D554)))</x:f>
      </x:c>
      <x:c r="P554" s="113" t="str">
        <x:f>IF(B554="","",WEEKDAY(B554,2))</x:f>
      </x:c>
      <x:c r="Q554" s="113" t="str">
        <x:f>IF(B554="","",MONTH(B554))</x:f>
      </x:c>
      <x:c r="R554" s="113" t="str">
        <x:f>IF(B554="","",YEAR(B554))</x:f>
      </x:c>
    </x:row>
    <x:row r="555" ht="20" customHeight="1">
      <x:c r="A555" s="247"/>
      <x:c r="B555" s="248"/>
      <x:c r="C555" s="247"/>
      <x:c r="D555" s="248"/>
      <x:c r="E555" s="248"/>
      <x:c r="F555" s="247"/>
      <x:c r="G555" s="247"/>
      <x:c r="H555" s="247"/>
      <x:c r="I555" s="247"/>
      <x:c r="J555" s="249"/>
      <x:c r="K555" s="247"/>
      <x:c r="L555" s="247"/>
      <x:c r="M555" s="113" t="str">
        <x:f>IF(A555="","",IF(OR(D555="",E555=""),"",IF(E555&lt;=D555,1,0)))</x:f>
      </x:c>
      <x:c r="N555" s="120" t="str">
        <x:f>IF(A555="","",IF(OR(H555="",I555=""),"",IFERROR(I555/H555,0)))</x:f>
      </x:c>
      <x:c r="O555" s="113" t="str">
        <x:f>IF(A555="","",IF(OR(D555="",E555=""),"",MAX(0,E555-D555)))</x:f>
      </x:c>
      <x:c r="P555" s="113" t="str">
        <x:f>IF(B555="","",WEEKDAY(B555,2))</x:f>
      </x:c>
      <x:c r="Q555" s="113" t="str">
        <x:f>IF(B555="","",MONTH(B555))</x:f>
      </x:c>
      <x:c r="R555" s="113" t="str">
        <x:f>IF(B555="","",YEAR(B555))</x:f>
      </x:c>
    </x:row>
    <x:row r="556" ht="20" customHeight="1">
      <x:c r="A556" s="247"/>
      <x:c r="B556" s="248"/>
      <x:c r="C556" s="247"/>
      <x:c r="D556" s="248"/>
      <x:c r="E556" s="248"/>
      <x:c r="F556" s="247"/>
      <x:c r="G556" s="247"/>
      <x:c r="H556" s="247"/>
      <x:c r="I556" s="247"/>
      <x:c r="J556" s="249"/>
      <x:c r="K556" s="247"/>
      <x:c r="L556" s="247"/>
      <x:c r="M556" s="113" t="str">
        <x:f>IF(A556="","",IF(OR(D556="",E556=""),"",IF(E556&lt;=D556,1,0)))</x:f>
      </x:c>
      <x:c r="N556" s="120" t="str">
        <x:f>IF(A556="","",IF(OR(H556="",I556=""),"",IFERROR(I556/H556,0)))</x:f>
      </x:c>
      <x:c r="O556" s="113" t="str">
        <x:f>IF(A556="","",IF(OR(D556="",E556=""),"",MAX(0,E556-D556)))</x:f>
      </x:c>
      <x:c r="P556" s="113" t="str">
        <x:f>IF(B556="","",WEEKDAY(B556,2))</x:f>
      </x:c>
      <x:c r="Q556" s="113" t="str">
        <x:f>IF(B556="","",MONTH(B556))</x:f>
      </x:c>
      <x:c r="R556" s="113" t="str">
        <x:f>IF(B556="","",YEAR(B556))</x:f>
      </x:c>
    </x:row>
    <x:row r="557" ht="20" customHeight="1">
      <x:c r="A557" s="247"/>
      <x:c r="B557" s="248"/>
      <x:c r="C557" s="247"/>
      <x:c r="D557" s="248"/>
      <x:c r="E557" s="248"/>
      <x:c r="F557" s="247"/>
      <x:c r="G557" s="247"/>
      <x:c r="H557" s="247"/>
      <x:c r="I557" s="247"/>
      <x:c r="J557" s="249"/>
      <x:c r="K557" s="247"/>
      <x:c r="L557" s="247"/>
      <x:c r="M557" s="113" t="str">
        <x:f>IF(A557="","",IF(OR(D557="",E557=""),"",IF(E557&lt;=D557,1,0)))</x:f>
      </x:c>
      <x:c r="N557" s="120" t="str">
        <x:f>IF(A557="","",IF(OR(H557="",I557=""),"",IFERROR(I557/H557,0)))</x:f>
      </x:c>
      <x:c r="O557" s="113" t="str">
        <x:f>IF(A557="","",IF(OR(D557="",E557=""),"",MAX(0,E557-D557)))</x:f>
      </x:c>
      <x:c r="P557" s="113" t="str">
        <x:f>IF(B557="","",WEEKDAY(B557,2))</x:f>
      </x:c>
      <x:c r="Q557" s="113" t="str">
        <x:f>IF(B557="","",MONTH(B557))</x:f>
      </x:c>
      <x:c r="R557" s="113" t="str">
        <x:f>IF(B557="","",YEAR(B557))</x:f>
      </x:c>
    </x:row>
    <x:row r="558" ht="20" customHeight="1">
      <x:c r="A558" s="247"/>
      <x:c r="B558" s="248"/>
      <x:c r="C558" s="247"/>
      <x:c r="D558" s="248"/>
      <x:c r="E558" s="248"/>
      <x:c r="F558" s="247"/>
      <x:c r="G558" s="247"/>
      <x:c r="H558" s="247"/>
      <x:c r="I558" s="247"/>
      <x:c r="J558" s="249"/>
      <x:c r="K558" s="247"/>
      <x:c r="L558" s="247"/>
      <x:c r="M558" s="113" t="str">
        <x:f>IF(A558="","",IF(OR(D558="",E558=""),"",IF(E558&lt;=D558,1,0)))</x:f>
      </x:c>
      <x:c r="N558" s="120" t="str">
        <x:f>IF(A558="","",IF(OR(H558="",I558=""),"",IFERROR(I558/H558,0)))</x:f>
      </x:c>
      <x:c r="O558" s="113" t="str">
        <x:f>IF(A558="","",IF(OR(D558="",E558=""),"",MAX(0,E558-D558)))</x:f>
      </x:c>
      <x:c r="P558" s="113" t="str">
        <x:f>IF(B558="","",WEEKDAY(B558,2))</x:f>
      </x:c>
      <x:c r="Q558" s="113" t="str">
        <x:f>IF(B558="","",MONTH(B558))</x:f>
      </x:c>
      <x:c r="R558" s="113" t="str">
        <x:f>IF(B558="","",YEAR(B558))</x:f>
      </x:c>
    </x:row>
    <x:row r="559" ht="20" customHeight="1">
      <x:c r="A559" s="247"/>
      <x:c r="B559" s="248"/>
      <x:c r="C559" s="247"/>
      <x:c r="D559" s="248"/>
      <x:c r="E559" s="248"/>
      <x:c r="F559" s="247"/>
      <x:c r="G559" s="247"/>
      <x:c r="H559" s="247"/>
      <x:c r="I559" s="247"/>
      <x:c r="J559" s="249"/>
      <x:c r="K559" s="247"/>
      <x:c r="L559" s="247"/>
      <x:c r="M559" s="113" t="str">
        <x:f>IF(A559="","",IF(OR(D559="",E559=""),"",IF(E559&lt;=D559,1,0)))</x:f>
      </x:c>
      <x:c r="N559" s="120" t="str">
        <x:f>IF(A559="","",IF(OR(H559="",I559=""),"",IFERROR(I559/H559,0)))</x:f>
      </x:c>
      <x:c r="O559" s="113" t="str">
        <x:f>IF(A559="","",IF(OR(D559="",E559=""),"",MAX(0,E559-D559)))</x:f>
      </x:c>
      <x:c r="P559" s="113" t="str">
        <x:f>IF(B559="","",WEEKDAY(B559,2))</x:f>
      </x:c>
      <x:c r="Q559" s="113" t="str">
        <x:f>IF(B559="","",MONTH(B559))</x:f>
      </x:c>
      <x:c r="R559" s="113" t="str">
        <x:f>IF(B559="","",YEAR(B559))</x:f>
      </x:c>
    </x:row>
    <x:row r="560" ht="20" customHeight="1">
      <x:c r="A560" s="247"/>
      <x:c r="B560" s="248"/>
      <x:c r="C560" s="247"/>
      <x:c r="D560" s="248"/>
      <x:c r="E560" s="248"/>
      <x:c r="F560" s="247"/>
      <x:c r="G560" s="247"/>
      <x:c r="H560" s="247"/>
      <x:c r="I560" s="247"/>
      <x:c r="J560" s="249"/>
      <x:c r="K560" s="247"/>
      <x:c r="L560" s="247"/>
      <x:c r="M560" s="113" t="str">
        <x:f>IF(A560="","",IF(OR(D560="",E560=""),"",IF(E560&lt;=D560,1,0)))</x:f>
      </x:c>
      <x:c r="N560" s="120" t="str">
        <x:f>IF(A560="","",IF(OR(H560="",I560=""),"",IFERROR(I560/H560,0)))</x:f>
      </x:c>
      <x:c r="O560" s="113" t="str">
        <x:f>IF(A560="","",IF(OR(D560="",E560=""),"",MAX(0,E560-D560)))</x:f>
      </x:c>
      <x:c r="P560" s="113" t="str">
        <x:f>IF(B560="","",WEEKDAY(B560,2))</x:f>
      </x:c>
      <x:c r="Q560" s="113" t="str">
        <x:f>IF(B560="","",MONTH(B560))</x:f>
      </x:c>
      <x:c r="R560" s="113" t="str">
        <x:f>IF(B560="","",YEAR(B560))</x:f>
      </x:c>
    </x:row>
    <x:row r="561" ht="20" customHeight="1">
      <x:c r="A561" s="247"/>
      <x:c r="B561" s="248"/>
      <x:c r="C561" s="247"/>
      <x:c r="D561" s="248"/>
      <x:c r="E561" s="248"/>
      <x:c r="F561" s="247"/>
      <x:c r="G561" s="247"/>
      <x:c r="H561" s="247"/>
      <x:c r="I561" s="247"/>
      <x:c r="J561" s="249"/>
      <x:c r="K561" s="247"/>
      <x:c r="L561" s="247"/>
      <x:c r="M561" s="113" t="str">
        <x:f>IF(A561="","",IF(OR(D561="",E561=""),"",IF(E561&lt;=D561,1,0)))</x:f>
      </x:c>
      <x:c r="N561" s="120" t="str">
        <x:f>IF(A561="","",IF(OR(H561="",I561=""),"",IFERROR(I561/H561,0)))</x:f>
      </x:c>
      <x:c r="O561" s="113" t="str">
        <x:f>IF(A561="","",IF(OR(D561="",E561=""),"",MAX(0,E561-D561)))</x:f>
      </x:c>
      <x:c r="P561" s="113" t="str">
        <x:f>IF(B561="","",WEEKDAY(B561,2))</x:f>
      </x:c>
      <x:c r="Q561" s="113" t="str">
        <x:f>IF(B561="","",MONTH(B561))</x:f>
      </x:c>
      <x:c r="R561" s="113" t="str">
        <x:f>IF(B561="","",YEAR(B561))</x:f>
      </x:c>
    </x:row>
    <x:row r="562" ht="20" customHeight="1">
      <x:c r="A562" s="247"/>
      <x:c r="B562" s="248"/>
      <x:c r="C562" s="247"/>
      <x:c r="D562" s="248"/>
      <x:c r="E562" s="248"/>
      <x:c r="F562" s="247"/>
      <x:c r="G562" s="247"/>
      <x:c r="H562" s="247"/>
      <x:c r="I562" s="247"/>
      <x:c r="J562" s="249"/>
      <x:c r="K562" s="247"/>
      <x:c r="L562" s="247"/>
      <x:c r="M562" s="113" t="str">
        <x:f>IF(A562="","",IF(OR(D562="",E562=""),"",IF(E562&lt;=D562,1,0)))</x:f>
      </x:c>
      <x:c r="N562" s="120" t="str">
        <x:f>IF(A562="","",IF(OR(H562="",I562=""),"",IFERROR(I562/H562,0)))</x:f>
      </x:c>
      <x:c r="O562" s="113" t="str">
        <x:f>IF(A562="","",IF(OR(D562="",E562=""),"",MAX(0,E562-D562)))</x:f>
      </x:c>
      <x:c r="P562" s="113" t="str">
        <x:f>IF(B562="","",WEEKDAY(B562,2))</x:f>
      </x:c>
      <x:c r="Q562" s="113" t="str">
        <x:f>IF(B562="","",MONTH(B562))</x:f>
      </x:c>
      <x:c r="R562" s="113" t="str">
        <x:f>IF(B562="","",YEAR(B562))</x:f>
      </x:c>
    </x:row>
    <x:row r="563" ht="20" customHeight="1">
      <x:c r="A563" s="247"/>
      <x:c r="B563" s="248"/>
      <x:c r="C563" s="247"/>
      <x:c r="D563" s="248"/>
      <x:c r="E563" s="248"/>
      <x:c r="F563" s="247"/>
      <x:c r="G563" s="247"/>
      <x:c r="H563" s="247"/>
      <x:c r="I563" s="247"/>
      <x:c r="J563" s="249"/>
      <x:c r="K563" s="247"/>
      <x:c r="L563" s="247"/>
      <x:c r="M563" s="113" t="str">
        <x:f>IF(A563="","",IF(OR(D563="",E563=""),"",IF(E563&lt;=D563,1,0)))</x:f>
      </x:c>
      <x:c r="N563" s="120" t="str">
        <x:f>IF(A563="","",IF(OR(H563="",I563=""),"",IFERROR(I563/H563,0)))</x:f>
      </x:c>
      <x:c r="O563" s="113" t="str">
        <x:f>IF(A563="","",IF(OR(D563="",E563=""),"",MAX(0,E563-D563)))</x:f>
      </x:c>
      <x:c r="P563" s="113" t="str">
        <x:f>IF(B563="","",WEEKDAY(B563,2))</x:f>
      </x:c>
      <x:c r="Q563" s="113" t="str">
        <x:f>IF(B563="","",MONTH(B563))</x:f>
      </x:c>
      <x:c r="R563" s="113" t="str">
        <x:f>IF(B563="","",YEAR(B563))</x:f>
      </x:c>
    </x:row>
    <x:row r="564" ht="20" customHeight="1">
      <x:c r="A564" s="247"/>
      <x:c r="B564" s="248"/>
      <x:c r="C564" s="247"/>
      <x:c r="D564" s="248"/>
      <x:c r="E564" s="248"/>
      <x:c r="F564" s="247"/>
      <x:c r="G564" s="247"/>
      <x:c r="H564" s="247"/>
      <x:c r="I564" s="247"/>
      <x:c r="J564" s="249"/>
      <x:c r="K564" s="247"/>
      <x:c r="L564" s="247"/>
      <x:c r="M564" s="113" t="str">
        <x:f>IF(A564="","",IF(OR(D564="",E564=""),"",IF(E564&lt;=D564,1,0)))</x:f>
      </x:c>
      <x:c r="N564" s="120" t="str">
        <x:f>IF(A564="","",IF(OR(H564="",I564=""),"",IFERROR(I564/H564,0)))</x:f>
      </x:c>
      <x:c r="O564" s="113" t="str">
        <x:f>IF(A564="","",IF(OR(D564="",E564=""),"",MAX(0,E564-D564)))</x:f>
      </x:c>
      <x:c r="P564" s="113" t="str">
        <x:f>IF(B564="","",WEEKDAY(B564,2))</x:f>
      </x:c>
      <x:c r="Q564" s="113" t="str">
        <x:f>IF(B564="","",MONTH(B564))</x:f>
      </x:c>
      <x:c r="R564" s="113" t="str">
        <x:f>IF(B564="","",YEAR(B564))</x:f>
      </x:c>
    </x:row>
    <x:row r="565" ht="20" customHeight="1">
      <x:c r="A565" s="247"/>
      <x:c r="B565" s="248"/>
      <x:c r="C565" s="247"/>
      <x:c r="D565" s="248"/>
      <x:c r="E565" s="248"/>
      <x:c r="F565" s="247"/>
      <x:c r="G565" s="247"/>
      <x:c r="H565" s="247"/>
      <x:c r="I565" s="247"/>
      <x:c r="J565" s="249"/>
      <x:c r="K565" s="247"/>
      <x:c r="L565" s="247"/>
      <x:c r="M565" s="113" t="str">
        <x:f>IF(A565="","",IF(OR(D565="",E565=""),"",IF(E565&lt;=D565,1,0)))</x:f>
      </x:c>
      <x:c r="N565" s="120" t="str">
        <x:f>IF(A565="","",IF(OR(H565="",I565=""),"",IFERROR(I565/H565,0)))</x:f>
      </x:c>
      <x:c r="O565" s="113" t="str">
        <x:f>IF(A565="","",IF(OR(D565="",E565=""),"",MAX(0,E565-D565)))</x:f>
      </x:c>
      <x:c r="P565" s="113" t="str">
        <x:f>IF(B565="","",WEEKDAY(B565,2))</x:f>
      </x:c>
      <x:c r="Q565" s="113" t="str">
        <x:f>IF(B565="","",MONTH(B565))</x:f>
      </x:c>
      <x:c r="R565" s="113" t="str">
        <x:f>IF(B565="","",YEAR(B565))</x:f>
      </x:c>
    </x:row>
    <x:row r="566" ht="20" customHeight="1">
      <x:c r="A566" s="247"/>
      <x:c r="B566" s="248"/>
      <x:c r="C566" s="247"/>
      <x:c r="D566" s="248"/>
      <x:c r="E566" s="248"/>
      <x:c r="F566" s="247"/>
      <x:c r="G566" s="247"/>
      <x:c r="H566" s="247"/>
      <x:c r="I566" s="247"/>
      <x:c r="J566" s="249"/>
      <x:c r="K566" s="247"/>
      <x:c r="L566" s="247"/>
      <x:c r="M566" s="113" t="str">
        <x:f>IF(A566="","",IF(OR(D566="",E566=""),"",IF(E566&lt;=D566,1,0)))</x:f>
      </x:c>
      <x:c r="N566" s="120" t="str">
        <x:f>IF(A566="","",IF(OR(H566="",I566=""),"",IFERROR(I566/H566,0)))</x:f>
      </x:c>
      <x:c r="O566" s="113" t="str">
        <x:f>IF(A566="","",IF(OR(D566="",E566=""),"",MAX(0,E566-D566)))</x:f>
      </x:c>
      <x:c r="P566" s="113" t="str">
        <x:f>IF(B566="","",WEEKDAY(B566,2))</x:f>
      </x:c>
      <x:c r="Q566" s="113" t="str">
        <x:f>IF(B566="","",MONTH(B566))</x:f>
      </x:c>
      <x:c r="R566" s="113" t="str">
        <x:f>IF(B566="","",YEAR(B566))</x:f>
      </x:c>
    </x:row>
    <x:row r="567" ht="20" customHeight="1">
      <x:c r="A567" s="247"/>
      <x:c r="B567" s="248"/>
      <x:c r="C567" s="247"/>
      <x:c r="D567" s="248"/>
      <x:c r="E567" s="248"/>
      <x:c r="F567" s="247"/>
      <x:c r="G567" s="247"/>
      <x:c r="H567" s="247"/>
      <x:c r="I567" s="247"/>
      <x:c r="J567" s="249"/>
      <x:c r="K567" s="247"/>
      <x:c r="L567" s="247"/>
      <x:c r="M567" s="113" t="str">
        <x:f>IF(A567="","",IF(OR(D567="",E567=""),"",IF(E567&lt;=D567,1,0)))</x:f>
      </x:c>
      <x:c r="N567" s="120" t="str">
        <x:f>IF(A567="","",IF(OR(H567="",I567=""),"",IFERROR(I567/H567,0)))</x:f>
      </x:c>
      <x:c r="O567" s="113" t="str">
        <x:f>IF(A567="","",IF(OR(D567="",E567=""),"",MAX(0,E567-D567)))</x:f>
      </x:c>
      <x:c r="P567" s="113" t="str">
        <x:f>IF(B567="","",WEEKDAY(B567,2))</x:f>
      </x:c>
      <x:c r="Q567" s="113" t="str">
        <x:f>IF(B567="","",MONTH(B567))</x:f>
      </x:c>
      <x:c r="R567" s="113" t="str">
        <x:f>IF(B567="","",YEAR(B567))</x:f>
      </x:c>
    </x:row>
    <x:row r="568" ht="20" customHeight="1">
      <x:c r="A568" s="247"/>
      <x:c r="B568" s="248"/>
      <x:c r="C568" s="247"/>
      <x:c r="D568" s="248"/>
      <x:c r="E568" s="248"/>
      <x:c r="F568" s="247"/>
      <x:c r="G568" s="247"/>
      <x:c r="H568" s="247"/>
      <x:c r="I568" s="247"/>
      <x:c r="J568" s="249"/>
      <x:c r="K568" s="247"/>
      <x:c r="L568" s="247"/>
      <x:c r="M568" s="113" t="str">
        <x:f>IF(A568="","",IF(OR(D568="",E568=""),"",IF(E568&lt;=D568,1,0)))</x:f>
      </x:c>
      <x:c r="N568" s="120" t="str">
        <x:f>IF(A568="","",IF(OR(H568="",I568=""),"",IFERROR(I568/H568,0)))</x:f>
      </x:c>
      <x:c r="O568" s="113" t="str">
        <x:f>IF(A568="","",IF(OR(D568="",E568=""),"",MAX(0,E568-D568)))</x:f>
      </x:c>
      <x:c r="P568" s="113" t="str">
        <x:f>IF(B568="","",WEEKDAY(B568,2))</x:f>
      </x:c>
      <x:c r="Q568" s="113" t="str">
        <x:f>IF(B568="","",MONTH(B568))</x:f>
      </x:c>
      <x:c r="R568" s="113" t="str">
        <x:f>IF(B568="","",YEAR(B568))</x:f>
      </x:c>
    </x:row>
    <x:row r="569" ht="20" customHeight="1">
      <x:c r="A569" s="247"/>
      <x:c r="B569" s="248"/>
      <x:c r="C569" s="247"/>
      <x:c r="D569" s="248"/>
      <x:c r="E569" s="248"/>
      <x:c r="F569" s="247"/>
      <x:c r="G569" s="247"/>
      <x:c r="H569" s="247"/>
      <x:c r="I569" s="247"/>
      <x:c r="J569" s="249"/>
      <x:c r="K569" s="247"/>
      <x:c r="L569" s="247"/>
      <x:c r="M569" s="113" t="str">
        <x:f>IF(A569="","",IF(OR(D569="",E569=""),"",IF(E569&lt;=D569,1,0)))</x:f>
      </x:c>
      <x:c r="N569" s="120" t="str">
        <x:f>IF(A569="","",IF(OR(H569="",I569=""),"",IFERROR(I569/H569,0)))</x:f>
      </x:c>
      <x:c r="O569" s="113" t="str">
        <x:f>IF(A569="","",IF(OR(D569="",E569=""),"",MAX(0,E569-D569)))</x:f>
      </x:c>
      <x:c r="P569" s="113" t="str">
        <x:f>IF(B569="","",WEEKDAY(B569,2))</x:f>
      </x:c>
      <x:c r="Q569" s="113" t="str">
        <x:f>IF(B569="","",MONTH(B569))</x:f>
      </x:c>
      <x:c r="R569" s="113" t="str">
        <x:f>IF(B569="","",YEAR(B569))</x:f>
      </x:c>
    </x:row>
    <x:row r="570" ht="20" customHeight="1">
      <x:c r="A570" s="247"/>
      <x:c r="B570" s="248"/>
      <x:c r="C570" s="247"/>
      <x:c r="D570" s="248"/>
      <x:c r="E570" s="248"/>
      <x:c r="F570" s="247"/>
      <x:c r="G570" s="247"/>
      <x:c r="H570" s="247"/>
      <x:c r="I570" s="247"/>
      <x:c r="J570" s="249"/>
      <x:c r="K570" s="247"/>
      <x:c r="L570" s="247"/>
      <x:c r="M570" s="113" t="str">
        <x:f>IF(A570="","",IF(OR(D570="",E570=""),"",IF(E570&lt;=D570,1,0)))</x:f>
      </x:c>
      <x:c r="N570" s="120" t="str">
        <x:f>IF(A570="","",IF(OR(H570="",I570=""),"",IFERROR(I570/H570,0)))</x:f>
      </x:c>
      <x:c r="O570" s="113" t="str">
        <x:f>IF(A570="","",IF(OR(D570="",E570=""),"",MAX(0,E570-D570)))</x:f>
      </x:c>
      <x:c r="P570" s="113" t="str">
        <x:f>IF(B570="","",WEEKDAY(B570,2))</x:f>
      </x:c>
      <x:c r="Q570" s="113" t="str">
        <x:f>IF(B570="","",MONTH(B570))</x:f>
      </x:c>
      <x:c r="R570" s="113" t="str">
        <x:f>IF(B570="","",YEAR(B570))</x:f>
      </x:c>
    </x:row>
    <x:row r="571" ht="20" customHeight="1">
      <x:c r="A571" s="247"/>
      <x:c r="B571" s="248"/>
      <x:c r="C571" s="247"/>
      <x:c r="D571" s="248"/>
      <x:c r="E571" s="248"/>
      <x:c r="F571" s="247"/>
      <x:c r="G571" s="247"/>
      <x:c r="H571" s="247"/>
      <x:c r="I571" s="247"/>
      <x:c r="J571" s="249"/>
      <x:c r="K571" s="247"/>
      <x:c r="L571" s="247"/>
      <x:c r="M571" s="113" t="str">
        <x:f>IF(A571="","",IF(OR(D571="",E571=""),"",IF(E571&lt;=D571,1,0)))</x:f>
      </x:c>
      <x:c r="N571" s="120" t="str">
        <x:f>IF(A571="","",IF(OR(H571="",I571=""),"",IFERROR(I571/H571,0)))</x:f>
      </x:c>
      <x:c r="O571" s="113" t="str">
        <x:f>IF(A571="","",IF(OR(D571="",E571=""),"",MAX(0,E571-D571)))</x:f>
      </x:c>
      <x:c r="P571" s="113" t="str">
        <x:f>IF(B571="","",WEEKDAY(B571,2))</x:f>
      </x:c>
      <x:c r="Q571" s="113" t="str">
        <x:f>IF(B571="","",MONTH(B571))</x:f>
      </x:c>
      <x:c r="R571" s="113" t="str">
        <x:f>IF(B571="","",YEAR(B571))</x:f>
      </x:c>
    </x:row>
    <x:row r="572" ht="20" customHeight="1">
      <x:c r="A572" s="247"/>
      <x:c r="B572" s="248"/>
      <x:c r="C572" s="247"/>
      <x:c r="D572" s="248"/>
      <x:c r="E572" s="248"/>
      <x:c r="F572" s="247"/>
      <x:c r="G572" s="247"/>
      <x:c r="H572" s="247"/>
      <x:c r="I572" s="247"/>
      <x:c r="J572" s="249"/>
      <x:c r="K572" s="247"/>
      <x:c r="L572" s="247"/>
      <x:c r="M572" s="113" t="str">
        <x:f>IF(A572="","",IF(OR(D572="",E572=""),"",IF(E572&lt;=D572,1,0)))</x:f>
      </x:c>
      <x:c r="N572" s="120" t="str">
        <x:f>IF(A572="","",IF(OR(H572="",I572=""),"",IFERROR(I572/H572,0)))</x:f>
      </x:c>
      <x:c r="O572" s="113" t="str">
        <x:f>IF(A572="","",IF(OR(D572="",E572=""),"",MAX(0,E572-D572)))</x:f>
      </x:c>
      <x:c r="P572" s="113" t="str">
        <x:f>IF(B572="","",WEEKDAY(B572,2))</x:f>
      </x:c>
      <x:c r="Q572" s="113" t="str">
        <x:f>IF(B572="","",MONTH(B572))</x:f>
      </x:c>
      <x:c r="R572" s="113" t="str">
        <x:f>IF(B572="","",YEAR(B572))</x:f>
      </x:c>
    </x:row>
    <x:row r="573" ht="20" customHeight="1">
      <x:c r="A573" s="247"/>
      <x:c r="B573" s="248"/>
      <x:c r="C573" s="247"/>
      <x:c r="D573" s="248"/>
      <x:c r="E573" s="248"/>
      <x:c r="F573" s="247"/>
      <x:c r="G573" s="247"/>
      <x:c r="H573" s="247"/>
      <x:c r="I573" s="247"/>
      <x:c r="J573" s="249"/>
      <x:c r="K573" s="247"/>
      <x:c r="L573" s="247"/>
      <x:c r="M573" s="113" t="str">
        <x:f>IF(A573="","",IF(OR(D573="",E573=""),"",IF(E573&lt;=D573,1,0)))</x:f>
      </x:c>
      <x:c r="N573" s="120" t="str">
        <x:f>IF(A573="","",IF(OR(H573="",I573=""),"",IFERROR(I573/H573,0)))</x:f>
      </x:c>
      <x:c r="O573" s="113" t="str">
        <x:f>IF(A573="","",IF(OR(D573="",E573=""),"",MAX(0,E573-D573)))</x:f>
      </x:c>
      <x:c r="P573" s="113" t="str">
        <x:f>IF(B573="","",WEEKDAY(B573,2))</x:f>
      </x:c>
      <x:c r="Q573" s="113" t="str">
        <x:f>IF(B573="","",MONTH(B573))</x:f>
      </x:c>
      <x:c r="R573" s="113" t="str">
        <x:f>IF(B573="","",YEAR(B573))</x:f>
      </x:c>
    </x:row>
    <x:row r="574" ht="20" customHeight="1">
      <x:c r="A574" s="247"/>
      <x:c r="B574" s="248"/>
      <x:c r="C574" s="247"/>
      <x:c r="D574" s="248"/>
      <x:c r="E574" s="248"/>
      <x:c r="F574" s="247"/>
      <x:c r="G574" s="247"/>
      <x:c r="H574" s="247"/>
      <x:c r="I574" s="247"/>
      <x:c r="J574" s="249"/>
      <x:c r="K574" s="247"/>
      <x:c r="L574" s="247"/>
      <x:c r="M574" s="113" t="str">
        <x:f>IF(A574="","",IF(OR(D574="",E574=""),"",IF(E574&lt;=D574,1,0)))</x:f>
      </x:c>
      <x:c r="N574" s="120" t="str">
        <x:f>IF(A574="","",IF(OR(H574="",I574=""),"",IFERROR(I574/H574,0)))</x:f>
      </x:c>
      <x:c r="O574" s="113" t="str">
        <x:f>IF(A574="","",IF(OR(D574="",E574=""),"",MAX(0,E574-D574)))</x:f>
      </x:c>
      <x:c r="P574" s="113" t="str">
        <x:f>IF(B574="","",WEEKDAY(B574,2))</x:f>
      </x:c>
      <x:c r="Q574" s="113" t="str">
        <x:f>IF(B574="","",MONTH(B574))</x:f>
      </x:c>
      <x:c r="R574" s="113" t="str">
        <x:f>IF(B574="","",YEAR(B574))</x:f>
      </x:c>
    </x:row>
    <x:row r="575" ht="20" customHeight="1">
      <x:c r="A575" s="247"/>
      <x:c r="B575" s="248"/>
      <x:c r="C575" s="247"/>
      <x:c r="D575" s="248"/>
      <x:c r="E575" s="248"/>
      <x:c r="F575" s="247"/>
      <x:c r="G575" s="247"/>
      <x:c r="H575" s="247"/>
      <x:c r="I575" s="247"/>
      <x:c r="J575" s="249"/>
      <x:c r="K575" s="247"/>
      <x:c r="L575" s="247"/>
      <x:c r="M575" s="113" t="str">
        <x:f>IF(A575="","",IF(OR(D575="",E575=""),"",IF(E575&lt;=D575,1,0)))</x:f>
      </x:c>
      <x:c r="N575" s="120" t="str">
        <x:f>IF(A575="","",IF(OR(H575="",I575=""),"",IFERROR(I575/H575,0)))</x:f>
      </x:c>
      <x:c r="O575" s="113" t="str">
        <x:f>IF(A575="","",IF(OR(D575="",E575=""),"",MAX(0,E575-D575)))</x:f>
      </x:c>
      <x:c r="P575" s="113" t="str">
        <x:f>IF(B575="","",WEEKDAY(B575,2))</x:f>
      </x:c>
      <x:c r="Q575" s="113" t="str">
        <x:f>IF(B575="","",MONTH(B575))</x:f>
      </x:c>
      <x:c r="R575" s="113" t="str">
        <x:f>IF(B575="","",YEAR(B575))</x:f>
      </x:c>
    </x:row>
    <x:row r="576" ht="20" customHeight="1">
      <x:c r="A576" s="247"/>
      <x:c r="B576" s="248"/>
      <x:c r="C576" s="247"/>
      <x:c r="D576" s="248"/>
      <x:c r="E576" s="248"/>
      <x:c r="F576" s="247"/>
      <x:c r="G576" s="247"/>
      <x:c r="H576" s="247"/>
      <x:c r="I576" s="247"/>
      <x:c r="J576" s="249"/>
      <x:c r="K576" s="247"/>
      <x:c r="L576" s="247"/>
      <x:c r="M576" s="113" t="str">
        <x:f>IF(A576="","",IF(OR(D576="",E576=""),"",IF(E576&lt;=D576,1,0)))</x:f>
      </x:c>
      <x:c r="N576" s="120" t="str">
        <x:f>IF(A576="","",IF(OR(H576="",I576=""),"",IFERROR(I576/H576,0)))</x:f>
      </x:c>
      <x:c r="O576" s="113" t="str">
        <x:f>IF(A576="","",IF(OR(D576="",E576=""),"",MAX(0,E576-D576)))</x:f>
      </x:c>
      <x:c r="P576" s="113" t="str">
        <x:f>IF(B576="","",WEEKDAY(B576,2))</x:f>
      </x:c>
      <x:c r="Q576" s="113" t="str">
        <x:f>IF(B576="","",MONTH(B576))</x:f>
      </x:c>
      <x:c r="R576" s="113" t="str">
        <x:f>IF(B576="","",YEAR(B576))</x:f>
      </x:c>
    </x:row>
    <x:row r="577" ht="20" customHeight="1">
      <x:c r="A577" s="247"/>
      <x:c r="B577" s="248"/>
      <x:c r="C577" s="247"/>
      <x:c r="D577" s="248"/>
      <x:c r="E577" s="248"/>
      <x:c r="F577" s="247"/>
      <x:c r="G577" s="247"/>
      <x:c r="H577" s="247"/>
      <x:c r="I577" s="247"/>
      <x:c r="J577" s="249"/>
      <x:c r="K577" s="247"/>
      <x:c r="L577" s="247"/>
      <x:c r="M577" s="113" t="str">
        <x:f>IF(A577="","",IF(OR(D577="",E577=""),"",IF(E577&lt;=D577,1,0)))</x:f>
      </x:c>
      <x:c r="N577" s="120" t="str">
        <x:f>IF(A577="","",IF(OR(H577="",I577=""),"",IFERROR(I577/H577,0)))</x:f>
      </x:c>
      <x:c r="O577" s="113" t="str">
        <x:f>IF(A577="","",IF(OR(D577="",E577=""),"",MAX(0,E577-D577)))</x:f>
      </x:c>
      <x:c r="P577" s="113" t="str">
        <x:f>IF(B577="","",WEEKDAY(B577,2))</x:f>
      </x:c>
      <x:c r="Q577" s="113" t="str">
        <x:f>IF(B577="","",MONTH(B577))</x:f>
      </x:c>
      <x:c r="R577" s="113" t="str">
        <x:f>IF(B577="","",YEAR(B577))</x:f>
      </x:c>
    </x:row>
    <x:row r="578" ht="20" customHeight="1">
      <x:c r="A578" s="247"/>
      <x:c r="B578" s="248"/>
      <x:c r="C578" s="247"/>
      <x:c r="D578" s="248"/>
      <x:c r="E578" s="248"/>
      <x:c r="F578" s="247"/>
      <x:c r="G578" s="247"/>
      <x:c r="H578" s="247"/>
      <x:c r="I578" s="247"/>
      <x:c r="J578" s="249"/>
      <x:c r="K578" s="247"/>
      <x:c r="L578" s="247"/>
      <x:c r="M578" s="113" t="str">
        <x:f>IF(A578="","",IF(OR(D578="",E578=""),"",IF(E578&lt;=D578,1,0)))</x:f>
      </x:c>
      <x:c r="N578" s="120" t="str">
        <x:f>IF(A578="","",IF(OR(H578="",I578=""),"",IFERROR(I578/H578,0)))</x:f>
      </x:c>
      <x:c r="O578" s="113" t="str">
        <x:f>IF(A578="","",IF(OR(D578="",E578=""),"",MAX(0,E578-D578)))</x:f>
      </x:c>
      <x:c r="P578" s="113" t="str">
        <x:f>IF(B578="","",WEEKDAY(B578,2))</x:f>
      </x:c>
      <x:c r="Q578" s="113" t="str">
        <x:f>IF(B578="","",MONTH(B578))</x:f>
      </x:c>
      <x:c r="R578" s="113" t="str">
        <x:f>IF(B578="","",YEAR(B578))</x:f>
      </x:c>
    </x:row>
    <x:row r="579" ht="20" customHeight="1">
      <x:c r="A579" s="247"/>
      <x:c r="B579" s="248"/>
      <x:c r="C579" s="247"/>
      <x:c r="D579" s="248"/>
      <x:c r="E579" s="248"/>
      <x:c r="F579" s="247"/>
      <x:c r="G579" s="247"/>
      <x:c r="H579" s="247"/>
      <x:c r="I579" s="247"/>
      <x:c r="J579" s="249"/>
      <x:c r="K579" s="247"/>
      <x:c r="L579" s="247"/>
      <x:c r="M579" s="113" t="str">
        <x:f>IF(A579="","",IF(OR(D579="",E579=""),"",IF(E579&lt;=D579,1,0)))</x:f>
      </x:c>
      <x:c r="N579" s="120" t="str">
        <x:f>IF(A579="","",IF(OR(H579="",I579=""),"",IFERROR(I579/H579,0)))</x:f>
      </x:c>
      <x:c r="O579" s="113" t="str">
        <x:f>IF(A579="","",IF(OR(D579="",E579=""),"",MAX(0,E579-D579)))</x:f>
      </x:c>
      <x:c r="P579" s="113" t="str">
        <x:f>IF(B579="","",WEEKDAY(B579,2))</x:f>
      </x:c>
      <x:c r="Q579" s="113" t="str">
        <x:f>IF(B579="","",MONTH(B579))</x:f>
      </x:c>
      <x:c r="R579" s="113" t="str">
        <x:f>IF(B579="","",YEAR(B579))</x:f>
      </x:c>
    </x:row>
    <x:row r="580" ht="20" customHeight="1">
      <x:c r="A580" s="247"/>
      <x:c r="B580" s="248"/>
      <x:c r="C580" s="247"/>
      <x:c r="D580" s="248"/>
      <x:c r="E580" s="248"/>
      <x:c r="F580" s="247"/>
      <x:c r="G580" s="247"/>
      <x:c r="H580" s="247"/>
      <x:c r="I580" s="247"/>
      <x:c r="J580" s="249"/>
      <x:c r="K580" s="247"/>
      <x:c r="L580" s="247"/>
      <x:c r="M580" s="113" t="str">
        <x:f>IF(A580="","",IF(OR(D580="",E580=""),"",IF(E580&lt;=D580,1,0)))</x:f>
      </x:c>
      <x:c r="N580" s="120" t="str">
        <x:f>IF(A580="","",IF(OR(H580="",I580=""),"",IFERROR(I580/H580,0)))</x:f>
      </x:c>
      <x:c r="O580" s="113" t="str">
        <x:f>IF(A580="","",IF(OR(D580="",E580=""),"",MAX(0,E580-D580)))</x:f>
      </x:c>
      <x:c r="P580" s="113" t="str">
        <x:f>IF(B580="","",WEEKDAY(B580,2))</x:f>
      </x:c>
      <x:c r="Q580" s="113" t="str">
        <x:f>IF(B580="","",MONTH(B580))</x:f>
      </x:c>
      <x:c r="R580" s="113" t="str">
        <x:f>IF(B580="","",YEAR(B580))</x:f>
      </x:c>
    </x:row>
    <x:row r="581" ht="20" customHeight="1">
      <x:c r="A581" s="247"/>
      <x:c r="B581" s="248"/>
      <x:c r="C581" s="247"/>
      <x:c r="D581" s="248"/>
      <x:c r="E581" s="248"/>
      <x:c r="F581" s="247"/>
      <x:c r="G581" s="247"/>
      <x:c r="H581" s="247"/>
      <x:c r="I581" s="247"/>
      <x:c r="J581" s="249"/>
      <x:c r="K581" s="247"/>
      <x:c r="L581" s="247"/>
      <x:c r="M581" s="113" t="str">
        <x:f>IF(A581="","",IF(OR(D581="",E581=""),"",IF(E581&lt;=D581,1,0)))</x:f>
      </x:c>
      <x:c r="N581" s="120" t="str">
        <x:f>IF(A581="","",IF(OR(H581="",I581=""),"",IFERROR(I581/H581,0)))</x:f>
      </x:c>
      <x:c r="O581" s="113" t="str">
        <x:f>IF(A581="","",IF(OR(D581="",E581=""),"",MAX(0,E581-D581)))</x:f>
      </x:c>
      <x:c r="P581" s="113" t="str">
        <x:f>IF(B581="","",WEEKDAY(B581,2))</x:f>
      </x:c>
      <x:c r="Q581" s="113" t="str">
        <x:f>IF(B581="","",MONTH(B581))</x:f>
      </x:c>
      <x:c r="R581" s="113" t="str">
        <x:f>IF(B581="","",YEAR(B581))</x:f>
      </x:c>
    </x:row>
    <x:row r="582" ht="20" customHeight="1">
      <x:c r="A582" s="247"/>
      <x:c r="B582" s="248"/>
      <x:c r="C582" s="247"/>
      <x:c r="D582" s="248"/>
      <x:c r="E582" s="248"/>
      <x:c r="F582" s="247"/>
      <x:c r="G582" s="247"/>
      <x:c r="H582" s="247"/>
      <x:c r="I582" s="247"/>
      <x:c r="J582" s="249"/>
      <x:c r="K582" s="247"/>
      <x:c r="L582" s="247"/>
      <x:c r="M582" s="113" t="str">
        <x:f>IF(A582="","",IF(OR(D582="",E582=""),"",IF(E582&lt;=D582,1,0)))</x:f>
      </x:c>
      <x:c r="N582" s="120" t="str">
        <x:f>IF(A582="","",IF(OR(H582="",I582=""),"",IFERROR(I582/H582,0)))</x:f>
      </x:c>
      <x:c r="O582" s="113" t="str">
        <x:f>IF(A582="","",IF(OR(D582="",E582=""),"",MAX(0,E582-D582)))</x:f>
      </x:c>
      <x:c r="P582" s="113" t="str">
        <x:f>IF(B582="","",WEEKDAY(B582,2))</x:f>
      </x:c>
      <x:c r="Q582" s="113" t="str">
        <x:f>IF(B582="","",MONTH(B582))</x:f>
      </x:c>
      <x:c r="R582" s="113" t="str">
        <x:f>IF(B582="","",YEAR(B582))</x:f>
      </x:c>
    </x:row>
    <x:row r="583" ht="20" customHeight="1">
      <x:c r="A583" s="247"/>
      <x:c r="B583" s="248"/>
      <x:c r="C583" s="247"/>
      <x:c r="D583" s="248"/>
      <x:c r="E583" s="248"/>
      <x:c r="F583" s="247"/>
      <x:c r="G583" s="247"/>
      <x:c r="H583" s="247"/>
      <x:c r="I583" s="247"/>
      <x:c r="J583" s="249"/>
      <x:c r="K583" s="247"/>
      <x:c r="L583" s="247"/>
      <x:c r="M583" s="113" t="str">
        <x:f>IF(A583="","",IF(OR(D583="",E583=""),"",IF(E583&lt;=D583,1,0)))</x:f>
      </x:c>
      <x:c r="N583" s="120" t="str">
        <x:f>IF(A583="","",IF(OR(H583="",I583=""),"",IFERROR(I583/H583,0)))</x:f>
      </x:c>
      <x:c r="O583" s="113" t="str">
        <x:f>IF(A583="","",IF(OR(D583="",E583=""),"",MAX(0,E583-D583)))</x:f>
      </x:c>
      <x:c r="P583" s="113" t="str">
        <x:f>IF(B583="","",WEEKDAY(B583,2))</x:f>
      </x:c>
      <x:c r="Q583" s="113" t="str">
        <x:f>IF(B583="","",MONTH(B583))</x:f>
      </x:c>
      <x:c r="R583" s="113" t="str">
        <x:f>IF(B583="","",YEAR(B583))</x:f>
      </x:c>
    </x:row>
    <x:row r="584" ht="20" customHeight="1">
      <x:c r="A584" s="247"/>
      <x:c r="B584" s="248"/>
      <x:c r="C584" s="247"/>
      <x:c r="D584" s="248"/>
      <x:c r="E584" s="248"/>
      <x:c r="F584" s="247"/>
      <x:c r="G584" s="247"/>
      <x:c r="H584" s="247"/>
      <x:c r="I584" s="247"/>
      <x:c r="J584" s="249"/>
      <x:c r="K584" s="247"/>
      <x:c r="L584" s="247"/>
      <x:c r="M584" s="113" t="str">
        <x:f>IF(A584="","",IF(OR(D584="",E584=""),"",IF(E584&lt;=D584,1,0)))</x:f>
      </x:c>
      <x:c r="N584" s="120" t="str">
        <x:f>IF(A584="","",IF(OR(H584="",I584=""),"",IFERROR(I584/H584,0)))</x:f>
      </x:c>
      <x:c r="O584" s="113" t="str">
        <x:f>IF(A584="","",IF(OR(D584="",E584=""),"",MAX(0,E584-D584)))</x:f>
      </x:c>
      <x:c r="P584" s="113" t="str">
        <x:f>IF(B584="","",WEEKDAY(B584,2))</x:f>
      </x:c>
      <x:c r="Q584" s="113" t="str">
        <x:f>IF(B584="","",MONTH(B584))</x:f>
      </x:c>
      <x:c r="R584" s="113" t="str">
        <x:f>IF(B584="","",YEAR(B584))</x:f>
      </x:c>
    </x:row>
    <x:row r="585" ht="20" customHeight="1">
      <x:c r="A585" s="247"/>
      <x:c r="B585" s="248"/>
      <x:c r="C585" s="247"/>
      <x:c r="D585" s="248"/>
      <x:c r="E585" s="248"/>
      <x:c r="F585" s="247"/>
      <x:c r="G585" s="247"/>
      <x:c r="H585" s="247"/>
      <x:c r="I585" s="247"/>
      <x:c r="J585" s="249"/>
      <x:c r="K585" s="247"/>
      <x:c r="L585" s="247"/>
      <x:c r="M585" s="113" t="str">
        <x:f>IF(A585="","",IF(OR(D585="",E585=""),"",IF(E585&lt;=D585,1,0)))</x:f>
      </x:c>
      <x:c r="N585" s="120" t="str">
        <x:f>IF(A585="","",IF(OR(H585="",I585=""),"",IFERROR(I585/H585,0)))</x:f>
      </x:c>
      <x:c r="O585" s="113" t="str">
        <x:f>IF(A585="","",IF(OR(D585="",E585=""),"",MAX(0,E585-D585)))</x:f>
      </x:c>
      <x:c r="P585" s="113" t="str">
        <x:f>IF(B585="","",WEEKDAY(B585,2))</x:f>
      </x:c>
      <x:c r="Q585" s="113" t="str">
        <x:f>IF(B585="","",MONTH(B585))</x:f>
      </x:c>
      <x:c r="R585" s="113" t="str">
        <x:f>IF(B585="","",YEAR(B585))</x:f>
      </x:c>
    </x:row>
    <x:row r="586" ht="20" customHeight="1">
      <x:c r="A586" s="247"/>
      <x:c r="B586" s="248"/>
      <x:c r="C586" s="247"/>
      <x:c r="D586" s="248"/>
      <x:c r="E586" s="248"/>
      <x:c r="F586" s="247"/>
      <x:c r="G586" s="247"/>
      <x:c r="H586" s="247"/>
      <x:c r="I586" s="247"/>
      <x:c r="J586" s="249"/>
      <x:c r="K586" s="247"/>
      <x:c r="L586" s="247"/>
      <x:c r="M586" s="113" t="str">
        <x:f>IF(A586="","",IF(OR(D586="",E586=""),"",IF(E586&lt;=D586,1,0)))</x:f>
      </x:c>
      <x:c r="N586" s="120" t="str">
        <x:f>IF(A586="","",IF(OR(H586="",I586=""),"",IFERROR(I586/H586,0)))</x:f>
      </x:c>
      <x:c r="O586" s="113" t="str">
        <x:f>IF(A586="","",IF(OR(D586="",E586=""),"",MAX(0,E586-D586)))</x:f>
      </x:c>
      <x:c r="P586" s="113" t="str">
        <x:f>IF(B586="","",WEEKDAY(B586,2))</x:f>
      </x:c>
      <x:c r="Q586" s="113" t="str">
        <x:f>IF(B586="","",MONTH(B586))</x:f>
      </x:c>
      <x:c r="R586" s="113" t="str">
        <x:f>IF(B586="","",YEAR(B586))</x:f>
      </x:c>
    </x:row>
    <x:row r="587" ht="20" customHeight="1">
      <x:c r="A587" s="247"/>
      <x:c r="B587" s="248"/>
      <x:c r="C587" s="247"/>
      <x:c r="D587" s="248"/>
      <x:c r="E587" s="248"/>
      <x:c r="F587" s="247"/>
      <x:c r="G587" s="247"/>
      <x:c r="H587" s="247"/>
      <x:c r="I587" s="247"/>
      <x:c r="J587" s="249"/>
      <x:c r="K587" s="247"/>
      <x:c r="L587" s="247"/>
      <x:c r="M587" s="113" t="str">
        <x:f>IF(A587="","",IF(OR(D587="",E587=""),"",IF(E587&lt;=D587,1,0)))</x:f>
      </x:c>
      <x:c r="N587" s="120" t="str">
        <x:f>IF(A587="","",IF(OR(H587="",I587=""),"",IFERROR(I587/H587,0)))</x:f>
      </x:c>
      <x:c r="O587" s="113" t="str">
        <x:f>IF(A587="","",IF(OR(D587="",E587=""),"",MAX(0,E587-D587)))</x:f>
      </x:c>
      <x:c r="P587" s="113" t="str">
        <x:f>IF(B587="","",WEEKDAY(B587,2))</x:f>
      </x:c>
      <x:c r="Q587" s="113" t="str">
        <x:f>IF(B587="","",MONTH(B587))</x:f>
      </x:c>
      <x:c r="R587" s="113" t="str">
        <x:f>IF(B587="","",YEAR(B587))</x:f>
      </x:c>
    </x:row>
    <x:row r="588" ht="20" customHeight="1">
      <x:c r="A588" s="247"/>
      <x:c r="B588" s="248"/>
      <x:c r="C588" s="247"/>
      <x:c r="D588" s="248"/>
      <x:c r="E588" s="248"/>
      <x:c r="F588" s="247"/>
      <x:c r="G588" s="247"/>
      <x:c r="H588" s="247"/>
      <x:c r="I588" s="247"/>
      <x:c r="J588" s="249"/>
      <x:c r="K588" s="247"/>
      <x:c r="L588" s="247"/>
      <x:c r="M588" s="113" t="str">
        <x:f>IF(A588="","",IF(OR(D588="",E588=""),"",IF(E588&lt;=D588,1,0)))</x:f>
      </x:c>
      <x:c r="N588" s="120" t="str">
        <x:f>IF(A588="","",IF(OR(H588="",I588=""),"",IFERROR(I588/H588,0)))</x:f>
      </x:c>
      <x:c r="O588" s="113" t="str">
        <x:f>IF(A588="","",IF(OR(D588="",E588=""),"",MAX(0,E588-D588)))</x:f>
      </x:c>
      <x:c r="P588" s="113" t="str">
        <x:f>IF(B588="","",WEEKDAY(B588,2))</x:f>
      </x:c>
      <x:c r="Q588" s="113" t="str">
        <x:f>IF(B588="","",MONTH(B588))</x:f>
      </x:c>
      <x:c r="R588" s="113" t="str">
        <x:f>IF(B588="","",YEAR(B588))</x:f>
      </x:c>
    </x:row>
    <x:row r="589" ht="20" customHeight="1">
      <x:c r="A589" s="247"/>
      <x:c r="B589" s="248"/>
      <x:c r="C589" s="247"/>
      <x:c r="D589" s="248"/>
      <x:c r="E589" s="248"/>
      <x:c r="F589" s="247"/>
      <x:c r="G589" s="247"/>
      <x:c r="H589" s="247"/>
      <x:c r="I589" s="247"/>
      <x:c r="J589" s="249"/>
      <x:c r="K589" s="247"/>
      <x:c r="L589" s="247"/>
      <x:c r="M589" s="113" t="str">
        <x:f>IF(A589="","",IF(OR(D589="",E589=""),"",IF(E589&lt;=D589,1,0)))</x:f>
      </x:c>
      <x:c r="N589" s="120" t="str">
        <x:f>IF(A589="","",IF(OR(H589="",I589=""),"",IFERROR(I589/H589,0)))</x:f>
      </x:c>
      <x:c r="O589" s="113" t="str">
        <x:f>IF(A589="","",IF(OR(D589="",E589=""),"",MAX(0,E589-D589)))</x:f>
      </x:c>
      <x:c r="P589" s="113" t="str">
        <x:f>IF(B589="","",WEEKDAY(B589,2))</x:f>
      </x:c>
      <x:c r="Q589" s="113" t="str">
        <x:f>IF(B589="","",MONTH(B589))</x:f>
      </x:c>
      <x:c r="R589" s="113" t="str">
        <x:f>IF(B589="","",YEAR(B589))</x:f>
      </x:c>
    </x:row>
    <x:row r="590" ht="20" customHeight="1">
      <x:c r="A590" s="247"/>
      <x:c r="B590" s="248"/>
      <x:c r="C590" s="247"/>
      <x:c r="D590" s="248"/>
      <x:c r="E590" s="248"/>
      <x:c r="F590" s="247"/>
      <x:c r="G590" s="247"/>
      <x:c r="H590" s="247"/>
      <x:c r="I590" s="247"/>
      <x:c r="J590" s="249"/>
      <x:c r="K590" s="247"/>
      <x:c r="L590" s="247"/>
      <x:c r="M590" s="113" t="str">
        <x:f>IF(A590="","",IF(OR(D590="",E590=""),"",IF(E590&lt;=D590,1,0)))</x:f>
      </x:c>
      <x:c r="N590" s="120" t="str">
        <x:f>IF(A590="","",IF(OR(H590="",I590=""),"",IFERROR(I590/H590,0)))</x:f>
      </x:c>
      <x:c r="O590" s="113" t="str">
        <x:f>IF(A590="","",IF(OR(D590="",E590=""),"",MAX(0,E590-D590)))</x:f>
      </x:c>
      <x:c r="P590" s="113" t="str">
        <x:f>IF(B590="","",WEEKDAY(B590,2))</x:f>
      </x:c>
      <x:c r="Q590" s="113" t="str">
        <x:f>IF(B590="","",MONTH(B590))</x:f>
      </x:c>
      <x:c r="R590" s="113" t="str">
        <x:f>IF(B590="","",YEAR(B590))</x:f>
      </x:c>
    </x:row>
    <x:row r="591" ht="20" customHeight="1">
      <x:c r="A591" s="247"/>
      <x:c r="B591" s="248"/>
      <x:c r="C591" s="247"/>
      <x:c r="D591" s="248"/>
      <x:c r="E591" s="248"/>
      <x:c r="F591" s="247"/>
      <x:c r="G591" s="247"/>
      <x:c r="H591" s="247"/>
      <x:c r="I591" s="247"/>
      <x:c r="J591" s="249"/>
      <x:c r="K591" s="247"/>
      <x:c r="L591" s="247"/>
      <x:c r="M591" s="113" t="str">
        <x:f>IF(A591="","",IF(OR(D591="",E591=""),"",IF(E591&lt;=D591,1,0)))</x:f>
      </x:c>
      <x:c r="N591" s="120" t="str">
        <x:f>IF(A591="","",IF(OR(H591="",I591=""),"",IFERROR(I591/H591,0)))</x:f>
      </x:c>
      <x:c r="O591" s="113" t="str">
        <x:f>IF(A591="","",IF(OR(D591="",E591=""),"",MAX(0,E591-D591)))</x:f>
      </x:c>
      <x:c r="P591" s="113" t="str">
        <x:f>IF(B591="","",WEEKDAY(B591,2))</x:f>
      </x:c>
      <x:c r="Q591" s="113" t="str">
        <x:f>IF(B591="","",MONTH(B591))</x:f>
      </x:c>
      <x:c r="R591" s="113" t="str">
        <x:f>IF(B591="","",YEAR(B591))</x:f>
      </x:c>
    </x:row>
    <x:row r="592" ht="20" customHeight="1">
      <x:c r="A592" s="247"/>
      <x:c r="B592" s="248"/>
      <x:c r="C592" s="247"/>
      <x:c r="D592" s="248"/>
      <x:c r="E592" s="248"/>
      <x:c r="F592" s="247"/>
      <x:c r="G592" s="247"/>
      <x:c r="H592" s="247"/>
      <x:c r="I592" s="247"/>
      <x:c r="J592" s="249"/>
      <x:c r="K592" s="247"/>
      <x:c r="L592" s="247"/>
      <x:c r="M592" s="113" t="str">
        <x:f>IF(A592="","",IF(OR(D592="",E592=""),"",IF(E592&lt;=D592,1,0)))</x:f>
      </x:c>
      <x:c r="N592" s="120" t="str">
        <x:f>IF(A592="","",IF(OR(H592="",I592=""),"",IFERROR(I592/H592,0)))</x:f>
      </x:c>
      <x:c r="O592" s="113" t="str">
        <x:f>IF(A592="","",IF(OR(D592="",E592=""),"",MAX(0,E592-D592)))</x:f>
      </x:c>
      <x:c r="P592" s="113" t="str">
        <x:f>IF(B592="","",WEEKDAY(B592,2))</x:f>
      </x:c>
      <x:c r="Q592" s="113" t="str">
        <x:f>IF(B592="","",MONTH(B592))</x:f>
      </x:c>
      <x:c r="R592" s="113" t="str">
        <x:f>IF(B592="","",YEAR(B592))</x:f>
      </x:c>
    </x:row>
    <x:row r="593" ht="20" customHeight="1">
      <x:c r="A593" s="247"/>
      <x:c r="B593" s="248"/>
      <x:c r="C593" s="247"/>
      <x:c r="D593" s="248"/>
      <x:c r="E593" s="248"/>
      <x:c r="F593" s="247"/>
      <x:c r="G593" s="247"/>
      <x:c r="H593" s="247"/>
      <x:c r="I593" s="247"/>
      <x:c r="J593" s="249"/>
      <x:c r="K593" s="247"/>
      <x:c r="L593" s="247"/>
      <x:c r="M593" s="113" t="str">
        <x:f>IF(A593="","",IF(OR(D593="",E593=""),"",IF(E593&lt;=D593,1,0)))</x:f>
      </x:c>
      <x:c r="N593" s="120" t="str">
        <x:f>IF(A593="","",IF(OR(H593="",I593=""),"",IFERROR(I593/H593,0)))</x:f>
      </x:c>
      <x:c r="O593" s="113" t="str">
        <x:f>IF(A593="","",IF(OR(D593="",E593=""),"",MAX(0,E593-D593)))</x:f>
      </x:c>
      <x:c r="P593" s="113" t="str">
        <x:f>IF(B593="","",WEEKDAY(B593,2))</x:f>
      </x:c>
      <x:c r="Q593" s="113" t="str">
        <x:f>IF(B593="","",MONTH(B593))</x:f>
      </x:c>
      <x:c r="R593" s="113" t="str">
        <x:f>IF(B593="","",YEAR(B593))</x:f>
      </x:c>
    </x:row>
    <x:row r="594" ht="20" customHeight="1">
      <x:c r="A594" s="247"/>
      <x:c r="B594" s="248"/>
      <x:c r="C594" s="247"/>
      <x:c r="D594" s="248"/>
      <x:c r="E594" s="248"/>
      <x:c r="F594" s="247"/>
      <x:c r="G594" s="247"/>
      <x:c r="H594" s="247"/>
      <x:c r="I594" s="247"/>
      <x:c r="J594" s="249"/>
      <x:c r="K594" s="247"/>
      <x:c r="L594" s="247"/>
      <x:c r="M594" s="113" t="str">
        <x:f>IF(A594="","",IF(OR(D594="",E594=""),"",IF(E594&lt;=D594,1,0)))</x:f>
      </x:c>
      <x:c r="N594" s="120" t="str">
        <x:f>IF(A594="","",IF(OR(H594="",I594=""),"",IFERROR(I594/H594,0)))</x:f>
      </x:c>
      <x:c r="O594" s="113" t="str">
        <x:f>IF(A594="","",IF(OR(D594="",E594=""),"",MAX(0,E594-D594)))</x:f>
      </x:c>
      <x:c r="P594" s="113" t="str">
        <x:f>IF(B594="","",WEEKDAY(B594,2))</x:f>
      </x:c>
      <x:c r="Q594" s="113" t="str">
        <x:f>IF(B594="","",MONTH(B594))</x:f>
      </x:c>
      <x:c r="R594" s="113" t="str">
        <x:f>IF(B594="","",YEAR(B594))</x:f>
      </x:c>
    </x:row>
    <x:row r="595" ht="20" customHeight="1">
      <x:c r="A595" s="247"/>
      <x:c r="B595" s="248"/>
      <x:c r="C595" s="247"/>
      <x:c r="D595" s="248"/>
      <x:c r="E595" s="248"/>
      <x:c r="F595" s="247"/>
      <x:c r="G595" s="247"/>
      <x:c r="H595" s="247"/>
      <x:c r="I595" s="247"/>
      <x:c r="J595" s="249"/>
      <x:c r="K595" s="247"/>
      <x:c r="L595" s="247"/>
      <x:c r="M595" s="113" t="str">
        <x:f>IF(A595="","",IF(OR(D595="",E595=""),"",IF(E595&lt;=D595,1,0)))</x:f>
      </x:c>
      <x:c r="N595" s="120" t="str">
        <x:f>IF(A595="","",IF(OR(H595="",I595=""),"",IFERROR(I595/H595,0)))</x:f>
      </x:c>
      <x:c r="O595" s="113" t="str">
        <x:f>IF(A595="","",IF(OR(D595="",E595=""),"",MAX(0,E595-D595)))</x:f>
      </x:c>
      <x:c r="P595" s="113" t="str">
        <x:f>IF(B595="","",WEEKDAY(B595,2))</x:f>
      </x:c>
      <x:c r="Q595" s="113" t="str">
        <x:f>IF(B595="","",MONTH(B595))</x:f>
      </x:c>
      <x:c r="R595" s="113" t="str">
        <x:f>IF(B595="","",YEAR(B595))</x:f>
      </x:c>
    </x:row>
    <x:row r="596" ht="20" customHeight="1">
      <x:c r="A596" s="247"/>
      <x:c r="B596" s="248"/>
      <x:c r="C596" s="247"/>
      <x:c r="D596" s="248"/>
      <x:c r="E596" s="248"/>
      <x:c r="F596" s="247"/>
      <x:c r="G596" s="247"/>
      <x:c r="H596" s="247"/>
      <x:c r="I596" s="247"/>
      <x:c r="J596" s="249"/>
      <x:c r="K596" s="247"/>
      <x:c r="L596" s="247"/>
      <x:c r="M596" s="113" t="str">
        <x:f>IF(A596="","",IF(OR(D596="",E596=""),"",IF(E596&lt;=D596,1,0)))</x:f>
      </x:c>
      <x:c r="N596" s="120" t="str">
        <x:f>IF(A596="","",IF(OR(H596="",I596=""),"",IFERROR(I596/H596,0)))</x:f>
      </x:c>
      <x:c r="O596" s="113" t="str">
        <x:f>IF(A596="","",IF(OR(D596="",E596=""),"",MAX(0,E596-D596)))</x:f>
      </x:c>
      <x:c r="P596" s="113" t="str">
        <x:f>IF(B596="","",WEEKDAY(B596,2))</x:f>
      </x:c>
      <x:c r="Q596" s="113" t="str">
        <x:f>IF(B596="","",MONTH(B596))</x:f>
      </x:c>
      <x:c r="R596" s="113" t="str">
        <x:f>IF(B596="","",YEAR(B596))</x:f>
      </x:c>
    </x:row>
    <x:row r="597" ht="20" customHeight="1">
      <x:c r="A597" s="247"/>
      <x:c r="B597" s="248"/>
      <x:c r="C597" s="247"/>
      <x:c r="D597" s="248"/>
      <x:c r="E597" s="248"/>
      <x:c r="F597" s="247"/>
      <x:c r="G597" s="247"/>
      <x:c r="H597" s="247"/>
      <x:c r="I597" s="247"/>
      <x:c r="J597" s="249"/>
      <x:c r="K597" s="247"/>
      <x:c r="L597" s="247"/>
      <x:c r="M597" s="113" t="str">
        <x:f>IF(A597="","",IF(OR(D597="",E597=""),"",IF(E597&lt;=D597,1,0)))</x:f>
      </x:c>
      <x:c r="N597" s="120" t="str">
        <x:f>IF(A597="","",IF(OR(H597="",I597=""),"",IFERROR(I597/H597,0)))</x:f>
      </x:c>
      <x:c r="O597" s="113" t="str">
        <x:f>IF(A597="","",IF(OR(D597="",E597=""),"",MAX(0,E597-D597)))</x:f>
      </x:c>
      <x:c r="P597" s="113" t="str">
        <x:f>IF(B597="","",WEEKDAY(B597,2))</x:f>
      </x:c>
      <x:c r="Q597" s="113" t="str">
        <x:f>IF(B597="","",MONTH(B597))</x:f>
      </x:c>
      <x:c r="R597" s="113" t="str">
        <x:f>IF(B597="","",YEAR(B597))</x:f>
      </x:c>
    </x:row>
    <x:row r="598" ht="20" customHeight="1">
      <x:c r="A598" s="247"/>
      <x:c r="B598" s="248"/>
      <x:c r="C598" s="247"/>
      <x:c r="D598" s="248"/>
      <x:c r="E598" s="248"/>
      <x:c r="F598" s="247"/>
      <x:c r="G598" s="247"/>
      <x:c r="H598" s="247"/>
      <x:c r="I598" s="247"/>
      <x:c r="J598" s="249"/>
      <x:c r="K598" s="247"/>
      <x:c r="L598" s="247"/>
      <x:c r="M598" s="113" t="str">
        <x:f>IF(A598="","",IF(OR(D598="",E598=""),"",IF(E598&lt;=D598,1,0)))</x:f>
      </x:c>
      <x:c r="N598" s="120" t="str">
        <x:f>IF(A598="","",IF(OR(H598="",I598=""),"",IFERROR(I598/H598,0)))</x:f>
      </x:c>
      <x:c r="O598" s="113" t="str">
        <x:f>IF(A598="","",IF(OR(D598="",E598=""),"",MAX(0,E598-D598)))</x:f>
      </x:c>
      <x:c r="P598" s="113" t="str">
        <x:f>IF(B598="","",WEEKDAY(B598,2))</x:f>
      </x:c>
      <x:c r="Q598" s="113" t="str">
        <x:f>IF(B598="","",MONTH(B598))</x:f>
      </x:c>
      <x:c r="R598" s="113" t="str">
        <x:f>IF(B598="","",YEAR(B598))</x:f>
      </x:c>
    </x:row>
    <x:row r="599" ht="20" customHeight="1">
      <x:c r="A599" s="247"/>
      <x:c r="B599" s="248"/>
      <x:c r="C599" s="247"/>
      <x:c r="D599" s="248"/>
      <x:c r="E599" s="248"/>
      <x:c r="F599" s="247"/>
      <x:c r="G599" s="247"/>
      <x:c r="H599" s="247"/>
      <x:c r="I599" s="247"/>
      <x:c r="J599" s="249"/>
      <x:c r="K599" s="247"/>
      <x:c r="L599" s="247"/>
      <x:c r="M599" s="113" t="str">
        <x:f>IF(A599="","",IF(OR(D599="",E599=""),"",IF(E599&lt;=D599,1,0)))</x:f>
      </x:c>
      <x:c r="N599" s="120" t="str">
        <x:f>IF(A599="","",IF(OR(H599="",I599=""),"",IFERROR(I599/H599,0)))</x:f>
      </x:c>
      <x:c r="O599" s="113" t="str">
        <x:f>IF(A599="","",IF(OR(D599="",E599=""),"",MAX(0,E599-D599)))</x:f>
      </x:c>
      <x:c r="P599" s="113" t="str">
        <x:f>IF(B599="","",WEEKDAY(B599,2))</x:f>
      </x:c>
      <x:c r="Q599" s="113" t="str">
        <x:f>IF(B599="","",MONTH(B599))</x:f>
      </x:c>
      <x:c r="R599" s="113" t="str">
        <x:f>IF(B599="","",YEAR(B599))</x:f>
      </x:c>
    </x:row>
    <x:row r="600" ht="20" customHeight="1">
      <x:c r="A600" s="247"/>
      <x:c r="B600" s="248"/>
      <x:c r="C600" s="247"/>
      <x:c r="D600" s="248"/>
      <x:c r="E600" s="248"/>
      <x:c r="F600" s="247"/>
      <x:c r="G600" s="247"/>
      <x:c r="H600" s="247"/>
      <x:c r="I600" s="247"/>
      <x:c r="J600" s="249"/>
      <x:c r="K600" s="247"/>
      <x:c r="L600" s="247"/>
      <x:c r="M600" s="113" t="str">
        <x:f>IF(A600="","",IF(OR(D600="",E600=""),"",IF(E600&lt;=D600,1,0)))</x:f>
      </x:c>
      <x:c r="N600" s="120" t="str">
        <x:f>IF(A600="","",IF(OR(H600="",I600=""),"",IFERROR(I600/H600,0)))</x:f>
      </x:c>
      <x:c r="O600" s="113" t="str">
        <x:f>IF(A600="","",IF(OR(D600="",E600=""),"",MAX(0,E600-D600)))</x:f>
      </x:c>
      <x:c r="P600" s="113" t="str">
        <x:f>IF(B600="","",WEEKDAY(B600,2))</x:f>
      </x:c>
      <x:c r="Q600" s="113" t="str">
        <x:f>IF(B600="","",MONTH(B600))</x:f>
      </x:c>
      <x:c r="R600" s="113" t="str">
        <x:f>IF(B600="","",YEAR(B600))</x:f>
      </x:c>
    </x:row>
    <x:row r="601" ht="20" customHeight="1">
      <x:c r="A601" s="247"/>
      <x:c r="B601" s="248"/>
      <x:c r="C601" s="247"/>
      <x:c r="D601" s="248"/>
      <x:c r="E601" s="248"/>
      <x:c r="F601" s="247"/>
      <x:c r="G601" s="247"/>
      <x:c r="H601" s="247"/>
      <x:c r="I601" s="247"/>
      <x:c r="J601" s="249"/>
      <x:c r="K601" s="247"/>
      <x:c r="L601" s="247"/>
      <x:c r="M601" s="113" t="str">
        <x:f>IF(A601="","",IF(OR(D601="",E601=""),"",IF(E601&lt;=D601,1,0)))</x:f>
      </x:c>
      <x:c r="N601" s="120" t="str">
        <x:f>IF(A601="","",IF(OR(H601="",I601=""),"",IFERROR(I601/H601,0)))</x:f>
      </x:c>
      <x:c r="O601" s="113" t="str">
        <x:f>IF(A601="","",IF(OR(D601="",E601=""),"",MAX(0,E601-D601)))</x:f>
      </x:c>
      <x:c r="P601" s="113" t="str">
        <x:f>IF(B601="","",WEEKDAY(B601,2))</x:f>
      </x:c>
      <x:c r="Q601" s="113" t="str">
        <x:f>IF(B601="","",MONTH(B601))</x:f>
      </x:c>
      <x:c r="R601" s="113" t="str">
        <x:f>IF(B601="","",YEAR(B601))</x:f>
      </x:c>
    </x:row>
    <x:row r="602" ht="20" customHeight="1">
      <x:c r="A602" s="247"/>
      <x:c r="B602" s="248"/>
      <x:c r="C602" s="247"/>
      <x:c r="D602" s="248"/>
      <x:c r="E602" s="248"/>
      <x:c r="F602" s="247"/>
      <x:c r="G602" s="247"/>
      <x:c r="H602" s="247"/>
      <x:c r="I602" s="247"/>
      <x:c r="J602" s="249"/>
      <x:c r="K602" s="247"/>
      <x:c r="L602" s="247"/>
      <x:c r="M602" s="113" t="str">
        <x:f>IF(A602="","",IF(OR(D602="",E602=""),"",IF(E602&lt;=D602,1,0)))</x:f>
      </x:c>
      <x:c r="N602" s="120" t="str">
        <x:f>IF(A602="","",IF(OR(H602="",I602=""),"",IFERROR(I602/H602,0)))</x:f>
      </x:c>
      <x:c r="O602" s="113" t="str">
        <x:f>IF(A602="","",IF(OR(D602="",E602=""),"",MAX(0,E602-D602)))</x:f>
      </x:c>
      <x:c r="P602" s="113" t="str">
        <x:f>IF(B602="","",WEEKDAY(B602,2))</x:f>
      </x:c>
      <x:c r="Q602" s="113" t="str">
        <x:f>IF(B602="","",MONTH(B602))</x:f>
      </x:c>
      <x:c r="R602" s="113" t="str">
        <x:f>IF(B602="","",YEAR(B602))</x:f>
      </x:c>
    </x:row>
    <x:row r="603" ht="20" customHeight="1">
      <x:c r="A603" s="247"/>
      <x:c r="B603" s="248"/>
      <x:c r="C603" s="247"/>
      <x:c r="D603" s="248"/>
      <x:c r="E603" s="248"/>
      <x:c r="F603" s="247"/>
      <x:c r="G603" s="247"/>
      <x:c r="H603" s="247"/>
      <x:c r="I603" s="247"/>
      <x:c r="J603" s="249"/>
      <x:c r="K603" s="247"/>
      <x:c r="L603" s="247"/>
      <x:c r="M603" s="113" t="str">
        <x:f>IF(A603="","",IF(OR(D603="",E603=""),"",IF(E603&lt;=D603,1,0)))</x:f>
      </x:c>
      <x:c r="N603" s="120" t="str">
        <x:f>IF(A603="","",IF(OR(H603="",I603=""),"",IFERROR(I603/H603,0)))</x:f>
      </x:c>
      <x:c r="O603" s="113" t="str">
        <x:f>IF(A603="","",IF(OR(D603="",E603=""),"",MAX(0,E603-D603)))</x:f>
      </x:c>
      <x:c r="P603" s="113" t="str">
        <x:f>IF(B603="","",WEEKDAY(B603,2))</x:f>
      </x:c>
      <x:c r="Q603" s="113" t="str">
        <x:f>IF(B603="","",MONTH(B603))</x:f>
      </x:c>
      <x:c r="R603" s="113" t="str">
        <x:f>IF(B603="","",YEAR(B603))</x:f>
      </x:c>
    </x:row>
    <x:row r="604" ht="20" customHeight="1">
      <x:c r="A604" s="247"/>
      <x:c r="B604" s="248"/>
      <x:c r="C604" s="247"/>
      <x:c r="D604" s="248"/>
      <x:c r="E604" s="248"/>
      <x:c r="F604" s="247"/>
      <x:c r="G604" s="247"/>
      <x:c r="H604" s="247"/>
      <x:c r="I604" s="247"/>
      <x:c r="J604" s="249"/>
      <x:c r="K604" s="247"/>
      <x:c r="L604" s="247"/>
      <x:c r="M604" s="113" t="str">
        <x:f>IF(A604="","",IF(OR(D604="",E604=""),"",IF(E604&lt;=D604,1,0)))</x:f>
      </x:c>
      <x:c r="N604" s="120" t="str">
        <x:f>IF(A604="","",IF(OR(H604="",I604=""),"",IFERROR(I604/H604,0)))</x:f>
      </x:c>
      <x:c r="O604" s="113" t="str">
        <x:f>IF(A604="","",IF(OR(D604="",E604=""),"",MAX(0,E604-D604)))</x:f>
      </x:c>
      <x:c r="P604" s="113" t="str">
        <x:f>IF(B604="","",WEEKDAY(B604,2))</x:f>
      </x:c>
      <x:c r="Q604" s="113" t="str">
        <x:f>IF(B604="","",MONTH(B604))</x:f>
      </x:c>
      <x:c r="R604" s="113" t="str">
        <x:f>IF(B604="","",YEAR(B604))</x:f>
      </x:c>
    </x:row>
    <x:row r="605" ht="20" customHeight="1">
      <x:c r="A605" s="247"/>
      <x:c r="B605" s="248"/>
      <x:c r="C605" s="247"/>
      <x:c r="D605" s="248"/>
      <x:c r="E605" s="248"/>
      <x:c r="F605" s="247"/>
      <x:c r="G605" s="247"/>
      <x:c r="H605" s="247"/>
      <x:c r="I605" s="247"/>
      <x:c r="J605" s="249"/>
      <x:c r="K605" s="247"/>
      <x:c r="L605" s="247"/>
      <x:c r="M605" s="113" t="str">
        <x:f>IF(A605="","",IF(OR(D605="",E605=""),"",IF(E605&lt;=D605,1,0)))</x:f>
      </x:c>
      <x:c r="N605" s="120" t="str">
        <x:f>IF(A605="","",IF(OR(H605="",I605=""),"",IFERROR(I605/H605,0)))</x:f>
      </x:c>
      <x:c r="O605" s="113" t="str">
        <x:f>IF(A605="","",IF(OR(D605="",E605=""),"",MAX(0,E605-D605)))</x:f>
      </x:c>
      <x:c r="P605" s="113" t="str">
        <x:f>IF(B605="","",WEEKDAY(B605,2))</x:f>
      </x:c>
      <x:c r="Q605" s="113" t="str">
        <x:f>IF(B605="","",MONTH(B605))</x:f>
      </x:c>
      <x:c r="R605" s="113" t="str">
        <x:f>IF(B605="","",YEAR(B605))</x:f>
      </x:c>
    </x:row>
    <x:row r="606" ht="20" customHeight="1">
      <x:c r="A606" s="247"/>
      <x:c r="B606" s="248"/>
      <x:c r="C606" s="247"/>
      <x:c r="D606" s="248"/>
      <x:c r="E606" s="248"/>
      <x:c r="F606" s="247"/>
      <x:c r="G606" s="247"/>
      <x:c r="H606" s="247"/>
      <x:c r="I606" s="247"/>
      <x:c r="J606" s="249"/>
      <x:c r="K606" s="247"/>
      <x:c r="L606" s="247"/>
      <x:c r="M606" s="113" t="str">
        <x:f>IF(A606="","",IF(OR(D606="",E606=""),"",IF(E606&lt;=D606,1,0)))</x:f>
      </x:c>
      <x:c r="N606" s="120" t="str">
        <x:f>IF(A606="","",IF(OR(H606="",I606=""),"",IFERROR(I606/H606,0)))</x:f>
      </x:c>
      <x:c r="O606" s="113" t="str">
        <x:f>IF(A606="","",IF(OR(D606="",E606=""),"",MAX(0,E606-D606)))</x:f>
      </x:c>
      <x:c r="P606" s="113" t="str">
        <x:f>IF(B606="","",WEEKDAY(B606,2))</x:f>
      </x:c>
      <x:c r="Q606" s="113" t="str">
        <x:f>IF(B606="","",MONTH(B606))</x:f>
      </x:c>
      <x:c r="R606" s="113" t="str">
        <x:f>IF(B606="","",YEAR(B606))</x:f>
      </x:c>
    </x:row>
    <x:row r="607" ht="20" customHeight="1">
      <x:c r="A607" s="247"/>
      <x:c r="B607" s="248"/>
      <x:c r="C607" s="247"/>
      <x:c r="D607" s="248"/>
      <x:c r="E607" s="248"/>
      <x:c r="F607" s="247"/>
      <x:c r="G607" s="247"/>
      <x:c r="H607" s="247"/>
      <x:c r="I607" s="247"/>
      <x:c r="J607" s="249"/>
      <x:c r="K607" s="247"/>
      <x:c r="L607" s="247"/>
      <x:c r="M607" s="113" t="str">
        <x:f>IF(A607="","",IF(OR(D607="",E607=""),"",IF(E607&lt;=D607,1,0)))</x:f>
      </x:c>
      <x:c r="N607" s="120" t="str">
        <x:f>IF(A607="","",IF(OR(H607="",I607=""),"",IFERROR(I607/H607,0)))</x:f>
      </x:c>
      <x:c r="O607" s="113" t="str">
        <x:f>IF(A607="","",IF(OR(D607="",E607=""),"",MAX(0,E607-D607)))</x:f>
      </x:c>
      <x:c r="P607" s="113" t="str">
        <x:f>IF(B607="","",WEEKDAY(B607,2))</x:f>
      </x:c>
      <x:c r="Q607" s="113" t="str">
        <x:f>IF(B607="","",MONTH(B607))</x:f>
      </x:c>
      <x:c r="R607" s="113" t="str">
        <x:f>IF(B607="","",YEAR(B607))</x:f>
      </x:c>
    </x:row>
    <x:row r="608" ht="20" customHeight="1">
      <x:c r="A608" s="247"/>
      <x:c r="B608" s="248"/>
      <x:c r="C608" s="247"/>
      <x:c r="D608" s="248"/>
      <x:c r="E608" s="248"/>
      <x:c r="F608" s="247"/>
      <x:c r="G608" s="247"/>
      <x:c r="H608" s="247"/>
      <x:c r="I608" s="247"/>
      <x:c r="J608" s="249"/>
      <x:c r="K608" s="247"/>
      <x:c r="L608" s="247"/>
      <x:c r="M608" s="113" t="str">
        <x:f>IF(A608="","",IF(OR(D608="",E608=""),"",IF(E608&lt;=D608,1,0)))</x:f>
      </x:c>
      <x:c r="N608" s="120" t="str">
        <x:f>IF(A608="","",IF(OR(H608="",I608=""),"",IFERROR(I608/H608,0)))</x:f>
      </x:c>
      <x:c r="O608" s="113" t="str">
        <x:f>IF(A608="","",IF(OR(D608="",E608=""),"",MAX(0,E608-D608)))</x:f>
      </x:c>
      <x:c r="P608" s="113" t="str">
        <x:f>IF(B608="","",WEEKDAY(B608,2))</x:f>
      </x:c>
      <x:c r="Q608" s="113" t="str">
        <x:f>IF(B608="","",MONTH(B608))</x:f>
      </x:c>
      <x:c r="R608" s="113" t="str">
        <x:f>IF(B608="","",YEAR(B608))</x:f>
      </x:c>
    </x:row>
    <x:row r="609" ht="20" customHeight="1">
      <x:c r="A609" s="247"/>
      <x:c r="B609" s="248"/>
      <x:c r="C609" s="247"/>
      <x:c r="D609" s="248"/>
      <x:c r="E609" s="248"/>
      <x:c r="F609" s="247"/>
      <x:c r="G609" s="247"/>
      <x:c r="H609" s="247"/>
      <x:c r="I609" s="247"/>
      <x:c r="J609" s="249"/>
      <x:c r="K609" s="247"/>
      <x:c r="L609" s="247"/>
      <x:c r="M609" s="113" t="str">
        <x:f>IF(A609="","",IF(OR(D609="",E609=""),"",IF(E609&lt;=D609,1,0)))</x:f>
      </x:c>
      <x:c r="N609" s="120" t="str">
        <x:f>IF(A609="","",IF(OR(H609="",I609=""),"",IFERROR(I609/H609,0)))</x:f>
      </x:c>
      <x:c r="O609" s="113" t="str">
        <x:f>IF(A609="","",IF(OR(D609="",E609=""),"",MAX(0,E609-D609)))</x:f>
      </x:c>
      <x:c r="P609" s="113" t="str">
        <x:f>IF(B609="","",WEEKDAY(B609,2))</x:f>
      </x:c>
      <x:c r="Q609" s="113" t="str">
        <x:f>IF(B609="","",MONTH(B609))</x:f>
      </x:c>
      <x:c r="R609" s="113" t="str">
        <x:f>IF(B609="","",YEAR(B609))</x:f>
      </x:c>
    </x:row>
    <x:row r="610" ht="20" customHeight="1">
      <x:c r="A610" s="247"/>
      <x:c r="B610" s="248"/>
      <x:c r="C610" s="247"/>
      <x:c r="D610" s="248"/>
      <x:c r="E610" s="248"/>
      <x:c r="F610" s="247"/>
      <x:c r="G610" s="247"/>
      <x:c r="H610" s="247"/>
      <x:c r="I610" s="247"/>
      <x:c r="J610" s="249"/>
      <x:c r="K610" s="247"/>
      <x:c r="L610" s="247"/>
      <x:c r="M610" s="113" t="str">
        <x:f>IF(A610="","",IF(OR(D610="",E610=""),"",IF(E610&lt;=D610,1,0)))</x:f>
      </x:c>
      <x:c r="N610" s="120" t="str">
        <x:f>IF(A610="","",IF(OR(H610="",I610=""),"",IFERROR(I610/H610,0)))</x:f>
      </x:c>
      <x:c r="O610" s="113" t="str">
        <x:f>IF(A610="","",IF(OR(D610="",E610=""),"",MAX(0,E610-D610)))</x:f>
      </x:c>
      <x:c r="P610" s="113" t="str">
        <x:f>IF(B610="","",WEEKDAY(B610,2))</x:f>
      </x:c>
      <x:c r="Q610" s="113" t="str">
        <x:f>IF(B610="","",MONTH(B610))</x:f>
      </x:c>
      <x:c r="R610" s="113" t="str">
        <x:f>IF(B610="","",YEAR(B610))</x:f>
      </x:c>
    </x:row>
    <x:row r="611" ht="20" customHeight="1">
      <x:c r="A611" s="247"/>
      <x:c r="B611" s="248"/>
      <x:c r="C611" s="247"/>
      <x:c r="D611" s="248"/>
      <x:c r="E611" s="248"/>
      <x:c r="F611" s="247"/>
      <x:c r="G611" s="247"/>
      <x:c r="H611" s="247"/>
      <x:c r="I611" s="247"/>
      <x:c r="J611" s="249"/>
      <x:c r="K611" s="247"/>
      <x:c r="L611" s="247"/>
      <x:c r="M611" s="113" t="str">
        <x:f>IF(A611="","",IF(OR(D611="",E611=""),"",IF(E611&lt;=D611,1,0)))</x:f>
      </x:c>
      <x:c r="N611" s="120" t="str">
        <x:f>IF(A611="","",IF(OR(H611="",I611=""),"",IFERROR(I611/H611,0)))</x:f>
      </x:c>
      <x:c r="O611" s="113" t="str">
        <x:f>IF(A611="","",IF(OR(D611="",E611=""),"",MAX(0,E611-D611)))</x:f>
      </x:c>
      <x:c r="P611" s="113" t="str">
        <x:f>IF(B611="","",WEEKDAY(B611,2))</x:f>
      </x:c>
      <x:c r="Q611" s="113" t="str">
        <x:f>IF(B611="","",MONTH(B611))</x:f>
      </x:c>
      <x:c r="R611" s="113" t="str">
        <x:f>IF(B611="","",YEAR(B611))</x:f>
      </x:c>
    </x:row>
    <x:row r="612" ht="20" customHeight="1">
      <x:c r="A612" s="247"/>
      <x:c r="B612" s="248"/>
      <x:c r="C612" s="247"/>
      <x:c r="D612" s="248"/>
      <x:c r="E612" s="248"/>
      <x:c r="F612" s="247"/>
      <x:c r="G612" s="247"/>
      <x:c r="H612" s="247"/>
      <x:c r="I612" s="247"/>
      <x:c r="J612" s="249"/>
      <x:c r="K612" s="247"/>
      <x:c r="L612" s="247"/>
      <x:c r="M612" s="113" t="str">
        <x:f>IF(A612="","",IF(OR(D612="",E612=""),"",IF(E612&lt;=D612,1,0)))</x:f>
      </x:c>
      <x:c r="N612" s="120" t="str">
        <x:f>IF(A612="","",IF(OR(H612="",I612=""),"",IFERROR(I612/H612,0)))</x:f>
      </x:c>
      <x:c r="O612" s="113" t="str">
        <x:f>IF(A612="","",IF(OR(D612="",E612=""),"",MAX(0,E612-D612)))</x:f>
      </x:c>
      <x:c r="P612" s="113" t="str">
        <x:f>IF(B612="","",WEEKDAY(B612,2))</x:f>
      </x:c>
      <x:c r="Q612" s="113" t="str">
        <x:f>IF(B612="","",MONTH(B612))</x:f>
      </x:c>
      <x:c r="R612" s="113" t="str">
        <x:f>IF(B612="","",YEAR(B612))</x:f>
      </x:c>
    </x:row>
    <x:row r="613" ht="20" customHeight="1">
      <x:c r="A613" s="247"/>
      <x:c r="B613" s="248"/>
      <x:c r="C613" s="247"/>
      <x:c r="D613" s="248"/>
      <x:c r="E613" s="248"/>
      <x:c r="F613" s="247"/>
      <x:c r="G613" s="247"/>
      <x:c r="H613" s="247"/>
      <x:c r="I613" s="247"/>
      <x:c r="J613" s="249"/>
      <x:c r="K613" s="247"/>
      <x:c r="L613" s="247"/>
      <x:c r="M613" s="113" t="str">
        <x:f>IF(A613="","",IF(OR(D613="",E613=""),"",IF(E613&lt;=D613,1,0)))</x:f>
      </x:c>
      <x:c r="N613" s="120" t="str">
        <x:f>IF(A613="","",IF(OR(H613="",I613=""),"",IFERROR(I613/H613,0)))</x:f>
      </x:c>
      <x:c r="O613" s="113" t="str">
        <x:f>IF(A613="","",IF(OR(D613="",E613=""),"",MAX(0,E613-D613)))</x:f>
      </x:c>
      <x:c r="P613" s="113" t="str">
        <x:f>IF(B613="","",WEEKDAY(B613,2))</x:f>
      </x:c>
      <x:c r="Q613" s="113" t="str">
        <x:f>IF(B613="","",MONTH(B613))</x:f>
      </x:c>
      <x:c r="R613" s="113" t="str">
        <x:f>IF(B613="","",YEAR(B613))</x:f>
      </x:c>
    </x:row>
    <x:row r="614" ht="20" customHeight="1">
      <x:c r="A614" s="247"/>
      <x:c r="B614" s="248"/>
      <x:c r="C614" s="247"/>
      <x:c r="D614" s="248"/>
      <x:c r="E614" s="248"/>
      <x:c r="F614" s="247"/>
      <x:c r="G614" s="247"/>
      <x:c r="H614" s="247"/>
      <x:c r="I614" s="247"/>
      <x:c r="J614" s="249"/>
      <x:c r="K614" s="247"/>
      <x:c r="L614" s="247"/>
      <x:c r="M614" s="113" t="str">
        <x:f>IF(A614="","",IF(OR(D614="",E614=""),"",IF(E614&lt;=D614,1,0)))</x:f>
      </x:c>
      <x:c r="N614" s="120" t="str">
        <x:f>IF(A614="","",IF(OR(H614="",I614=""),"",IFERROR(I614/H614,0)))</x:f>
      </x:c>
      <x:c r="O614" s="113" t="str">
        <x:f>IF(A614="","",IF(OR(D614="",E614=""),"",MAX(0,E614-D614)))</x:f>
      </x:c>
      <x:c r="P614" s="113" t="str">
        <x:f>IF(B614="","",WEEKDAY(B614,2))</x:f>
      </x:c>
      <x:c r="Q614" s="113" t="str">
        <x:f>IF(B614="","",MONTH(B614))</x:f>
      </x:c>
      <x:c r="R614" s="113" t="str">
        <x:f>IF(B614="","",YEAR(B614))</x:f>
      </x:c>
    </x:row>
    <x:row r="615" ht="20" customHeight="1">
      <x:c r="A615" s="247"/>
      <x:c r="B615" s="248"/>
      <x:c r="C615" s="247"/>
      <x:c r="D615" s="248"/>
      <x:c r="E615" s="248"/>
      <x:c r="F615" s="247"/>
      <x:c r="G615" s="247"/>
      <x:c r="H615" s="247"/>
      <x:c r="I615" s="247"/>
      <x:c r="J615" s="249"/>
      <x:c r="K615" s="247"/>
      <x:c r="L615" s="247"/>
      <x:c r="M615" s="113" t="str">
        <x:f>IF(A615="","",IF(OR(D615="",E615=""),"",IF(E615&lt;=D615,1,0)))</x:f>
      </x:c>
      <x:c r="N615" s="120" t="str">
        <x:f>IF(A615="","",IF(OR(H615="",I615=""),"",IFERROR(I615/H615,0)))</x:f>
      </x:c>
      <x:c r="O615" s="113" t="str">
        <x:f>IF(A615="","",IF(OR(D615="",E615=""),"",MAX(0,E615-D615)))</x:f>
      </x:c>
      <x:c r="P615" s="113" t="str">
        <x:f>IF(B615="","",WEEKDAY(B615,2))</x:f>
      </x:c>
      <x:c r="Q615" s="113" t="str">
        <x:f>IF(B615="","",MONTH(B615))</x:f>
      </x:c>
      <x:c r="R615" s="113" t="str">
        <x:f>IF(B615="","",YEAR(B615))</x:f>
      </x:c>
    </x:row>
    <x:row r="616" ht="20" customHeight="1">
      <x:c r="A616" s="247"/>
      <x:c r="B616" s="248"/>
      <x:c r="C616" s="247"/>
      <x:c r="D616" s="248"/>
      <x:c r="E616" s="248"/>
      <x:c r="F616" s="247"/>
      <x:c r="G616" s="247"/>
      <x:c r="H616" s="247"/>
      <x:c r="I616" s="247"/>
      <x:c r="J616" s="249"/>
      <x:c r="K616" s="247"/>
      <x:c r="L616" s="247"/>
      <x:c r="M616" s="113" t="str">
        <x:f>IF(A616="","",IF(OR(D616="",E616=""),"",IF(E616&lt;=D616,1,0)))</x:f>
      </x:c>
      <x:c r="N616" s="120" t="str">
        <x:f>IF(A616="","",IF(OR(H616="",I616=""),"",IFERROR(I616/H616,0)))</x:f>
      </x:c>
      <x:c r="O616" s="113" t="str">
        <x:f>IF(A616="","",IF(OR(D616="",E616=""),"",MAX(0,E616-D616)))</x:f>
      </x:c>
      <x:c r="P616" s="113" t="str">
        <x:f>IF(B616="","",WEEKDAY(B616,2))</x:f>
      </x:c>
      <x:c r="Q616" s="113" t="str">
        <x:f>IF(B616="","",MONTH(B616))</x:f>
      </x:c>
      <x:c r="R616" s="113" t="str">
        <x:f>IF(B616="","",YEAR(B616))</x:f>
      </x:c>
    </x:row>
    <x:row r="617" ht="20" customHeight="1">
      <x:c r="A617" s="247"/>
      <x:c r="B617" s="248"/>
      <x:c r="C617" s="247"/>
      <x:c r="D617" s="248"/>
      <x:c r="E617" s="248"/>
      <x:c r="F617" s="247"/>
      <x:c r="G617" s="247"/>
      <x:c r="H617" s="247"/>
      <x:c r="I617" s="247"/>
      <x:c r="J617" s="249"/>
      <x:c r="K617" s="247"/>
      <x:c r="L617" s="247"/>
      <x:c r="M617" s="113" t="str">
        <x:f>IF(A617="","",IF(OR(D617="",E617=""),"",IF(E617&lt;=D617,1,0)))</x:f>
      </x:c>
      <x:c r="N617" s="120" t="str">
        <x:f>IF(A617="","",IF(OR(H617="",I617=""),"",IFERROR(I617/H617,0)))</x:f>
      </x:c>
      <x:c r="O617" s="113" t="str">
        <x:f>IF(A617="","",IF(OR(D617="",E617=""),"",MAX(0,E617-D617)))</x:f>
      </x:c>
      <x:c r="P617" s="113" t="str">
        <x:f>IF(B617="","",WEEKDAY(B617,2))</x:f>
      </x:c>
      <x:c r="Q617" s="113" t="str">
        <x:f>IF(B617="","",MONTH(B617))</x:f>
      </x:c>
      <x:c r="R617" s="113" t="str">
        <x:f>IF(B617="","",YEAR(B617))</x:f>
      </x:c>
    </x:row>
    <x:row r="618" ht="20" customHeight="1">
      <x:c r="A618" s="247"/>
      <x:c r="B618" s="248"/>
      <x:c r="C618" s="247"/>
      <x:c r="D618" s="248"/>
      <x:c r="E618" s="248"/>
      <x:c r="F618" s="247"/>
      <x:c r="G618" s="247"/>
      <x:c r="H618" s="247"/>
      <x:c r="I618" s="247"/>
      <x:c r="J618" s="249"/>
      <x:c r="K618" s="247"/>
      <x:c r="L618" s="247"/>
      <x:c r="M618" s="113" t="str">
        <x:f>IF(A618="","",IF(OR(D618="",E618=""),"",IF(E618&lt;=D618,1,0)))</x:f>
      </x:c>
      <x:c r="N618" s="120" t="str">
        <x:f>IF(A618="","",IF(OR(H618="",I618=""),"",IFERROR(I618/H618,0)))</x:f>
      </x:c>
      <x:c r="O618" s="113" t="str">
        <x:f>IF(A618="","",IF(OR(D618="",E618=""),"",MAX(0,E618-D618)))</x:f>
      </x:c>
      <x:c r="P618" s="113" t="str">
        <x:f>IF(B618="","",WEEKDAY(B618,2))</x:f>
      </x:c>
      <x:c r="Q618" s="113" t="str">
        <x:f>IF(B618="","",MONTH(B618))</x:f>
      </x:c>
      <x:c r="R618" s="113" t="str">
        <x:f>IF(B618="","",YEAR(B618))</x:f>
      </x:c>
    </x:row>
    <x:row r="619" ht="20" customHeight="1">
      <x:c r="A619" s="247"/>
      <x:c r="B619" s="248"/>
      <x:c r="C619" s="247"/>
      <x:c r="D619" s="248"/>
      <x:c r="E619" s="248"/>
      <x:c r="F619" s="247"/>
      <x:c r="G619" s="247"/>
      <x:c r="H619" s="247"/>
      <x:c r="I619" s="247"/>
      <x:c r="J619" s="249"/>
      <x:c r="K619" s="247"/>
      <x:c r="L619" s="247"/>
      <x:c r="M619" s="113" t="str">
        <x:f>IF(A619="","",IF(OR(D619="",E619=""),"",IF(E619&lt;=D619,1,0)))</x:f>
      </x:c>
      <x:c r="N619" s="120" t="str">
        <x:f>IF(A619="","",IF(OR(H619="",I619=""),"",IFERROR(I619/H619,0)))</x:f>
      </x:c>
      <x:c r="O619" s="113" t="str">
        <x:f>IF(A619="","",IF(OR(D619="",E619=""),"",MAX(0,E619-D619)))</x:f>
      </x:c>
      <x:c r="P619" s="113" t="str">
        <x:f>IF(B619="","",WEEKDAY(B619,2))</x:f>
      </x:c>
      <x:c r="Q619" s="113" t="str">
        <x:f>IF(B619="","",MONTH(B619))</x:f>
      </x:c>
      <x:c r="R619" s="113" t="str">
        <x:f>IF(B619="","",YEAR(B619))</x:f>
      </x:c>
    </x:row>
    <x:row r="620" ht="20" customHeight="1">
      <x:c r="A620" s="247"/>
      <x:c r="B620" s="248"/>
      <x:c r="C620" s="247"/>
      <x:c r="D620" s="248"/>
      <x:c r="E620" s="248"/>
      <x:c r="F620" s="247"/>
      <x:c r="G620" s="247"/>
      <x:c r="H620" s="247"/>
      <x:c r="I620" s="247"/>
      <x:c r="J620" s="249"/>
      <x:c r="K620" s="247"/>
      <x:c r="L620" s="247"/>
      <x:c r="M620" s="113" t="str">
        <x:f>IF(A620="","",IF(OR(D620="",E620=""),"",IF(E620&lt;=D620,1,0)))</x:f>
      </x:c>
      <x:c r="N620" s="120" t="str">
        <x:f>IF(A620="","",IF(OR(H620="",I620=""),"",IFERROR(I620/H620,0)))</x:f>
      </x:c>
      <x:c r="O620" s="113" t="str">
        <x:f>IF(A620="","",IF(OR(D620="",E620=""),"",MAX(0,E620-D620)))</x:f>
      </x:c>
      <x:c r="P620" s="113" t="str">
        <x:f>IF(B620="","",WEEKDAY(B620,2))</x:f>
      </x:c>
      <x:c r="Q620" s="113" t="str">
        <x:f>IF(B620="","",MONTH(B620))</x:f>
      </x:c>
      <x:c r="R620" s="113" t="str">
        <x:f>IF(B620="","",YEAR(B620))</x:f>
      </x:c>
    </x:row>
    <x:row r="621" ht="20" customHeight="1">
      <x:c r="A621" s="247"/>
      <x:c r="B621" s="248"/>
      <x:c r="C621" s="247"/>
      <x:c r="D621" s="248"/>
      <x:c r="E621" s="248"/>
      <x:c r="F621" s="247"/>
      <x:c r="G621" s="247"/>
      <x:c r="H621" s="247"/>
      <x:c r="I621" s="247"/>
      <x:c r="J621" s="249"/>
      <x:c r="K621" s="247"/>
      <x:c r="L621" s="247"/>
      <x:c r="M621" s="113" t="str">
        <x:f>IF(A621="","",IF(OR(D621="",E621=""),"",IF(E621&lt;=D621,1,0)))</x:f>
      </x:c>
      <x:c r="N621" s="120" t="str">
        <x:f>IF(A621="","",IF(OR(H621="",I621=""),"",IFERROR(I621/H621,0)))</x:f>
      </x:c>
      <x:c r="O621" s="113" t="str">
        <x:f>IF(A621="","",IF(OR(D621="",E621=""),"",MAX(0,E621-D621)))</x:f>
      </x:c>
      <x:c r="P621" s="113" t="str">
        <x:f>IF(B621="","",WEEKDAY(B621,2))</x:f>
      </x:c>
      <x:c r="Q621" s="113" t="str">
        <x:f>IF(B621="","",MONTH(B621))</x:f>
      </x:c>
      <x:c r="R621" s="113" t="str">
        <x:f>IF(B621="","",YEAR(B621))</x:f>
      </x:c>
    </x:row>
    <x:row r="622" ht="20" customHeight="1">
      <x:c r="A622" s="247"/>
      <x:c r="B622" s="248"/>
      <x:c r="C622" s="247"/>
      <x:c r="D622" s="248"/>
      <x:c r="E622" s="248"/>
      <x:c r="F622" s="247"/>
      <x:c r="G622" s="247"/>
      <x:c r="H622" s="247"/>
      <x:c r="I622" s="247"/>
      <x:c r="J622" s="249"/>
      <x:c r="K622" s="247"/>
      <x:c r="L622" s="247"/>
      <x:c r="M622" s="113" t="str">
        <x:f>IF(A622="","",IF(OR(D622="",E622=""),"",IF(E622&lt;=D622,1,0)))</x:f>
      </x:c>
      <x:c r="N622" s="120" t="str">
        <x:f>IF(A622="","",IF(OR(H622="",I622=""),"",IFERROR(I622/H622,0)))</x:f>
      </x:c>
      <x:c r="O622" s="113" t="str">
        <x:f>IF(A622="","",IF(OR(D622="",E622=""),"",MAX(0,E622-D622)))</x:f>
      </x:c>
      <x:c r="P622" s="113" t="str">
        <x:f>IF(B622="","",WEEKDAY(B622,2))</x:f>
      </x:c>
      <x:c r="Q622" s="113" t="str">
        <x:f>IF(B622="","",MONTH(B622))</x:f>
      </x:c>
      <x:c r="R622" s="113" t="str">
        <x:f>IF(B622="","",YEAR(B622))</x:f>
      </x:c>
    </x:row>
    <x:row r="623" ht="20" customHeight="1">
      <x:c r="A623" s="247"/>
      <x:c r="B623" s="248"/>
      <x:c r="C623" s="247"/>
      <x:c r="D623" s="248"/>
      <x:c r="E623" s="248"/>
      <x:c r="F623" s="247"/>
      <x:c r="G623" s="247"/>
      <x:c r="H623" s="247"/>
      <x:c r="I623" s="247"/>
      <x:c r="J623" s="249"/>
      <x:c r="K623" s="247"/>
      <x:c r="L623" s="247"/>
      <x:c r="M623" s="113" t="str">
        <x:f>IF(A623="","",IF(OR(D623="",E623=""),"",IF(E623&lt;=D623,1,0)))</x:f>
      </x:c>
      <x:c r="N623" s="120" t="str">
        <x:f>IF(A623="","",IF(OR(H623="",I623=""),"",IFERROR(I623/H623,0)))</x:f>
      </x:c>
      <x:c r="O623" s="113" t="str">
        <x:f>IF(A623="","",IF(OR(D623="",E623=""),"",MAX(0,E623-D623)))</x:f>
      </x:c>
      <x:c r="P623" s="113" t="str">
        <x:f>IF(B623="","",WEEKDAY(B623,2))</x:f>
      </x:c>
      <x:c r="Q623" s="113" t="str">
        <x:f>IF(B623="","",MONTH(B623))</x:f>
      </x:c>
      <x:c r="R623" s="113" t="str">
        <x:f>IF(B623="","",YEAR(B623))</x:f>
      </x:c>
    </x:row>
    <x:row r="624" ht="20" customHeight="1">
      <x:c r="A624" s="247"/>
      <x:c r="B624" s="248"/>
      <x:c r="C624" s="247"/>
      <x:c r="D624" s="248"/>
      <x:c r="E624" s="248"/>
      <x:c r="F624" s="247"/>
      <x:c r="G624" s="247"/>
      <x:c r="H624" s="247"/>
      <x:c r="I624" s="247"/>
      <x:c r="J624" s="249"/>
      <x:c r="K624" s="247"/>
      <x:c r="L624" s="247"/>
      <x:c r="M624" s="113" t="str">
        <x:f>IF(A624="","",IF(OR(D624="",E624=""),"",IF(E624&lt;=D624,1,0)))</x:f>
      </x:c>
      <x:c r="N624" s="120" t="str">
        <x:f>IF(A624="","",IF(OR(H624="",I624=""),"",IFERROR(I624/H624,0)))</x:f>
      </x:c>
      <x:c r="O624" s="113" t="str">
        <x:f>IF(A624="","",IF(OR(D624="",E624=""),"",MAX(0,E624-D624)))</x:f>
      </x:c>
      <x:c r="P624" s="113" t="str">
        <x:f>IF(B624="","",WEEKDAY(B624,2))</x:f>
      </x:c>
      <x:c r="Q624" s="113" t="str">
        <x:f>IF(B624="","",MONTH(B624))</x:f>
      </x:c>
      <x:c r="R624" s="113" t="str">
        <x:f>IF(B624="","",YEAR(B624))</x:f>
      </x:c>
    </x:row>
    <x:row r="625" ht="20" customHeight="1">
      <x:c r="A625" s="247"/>
      <x:c r="B625" s="248"/>
      <x:c r="C625" s="247"/>
      <x:c r="D625" s="248"/>
      <x:c r="E625" s="248"/>
      <x:c r="F625" s="247"/>
      <x:c r="G625" s="247"/>
      <x:c r="H625" s="247"/>
      <x:c r="I625" s="247"/>
      <x:c r="J625" s="249"/>
      <x:c r="K625" s="247"/>
      <x:c r="L625" s="247"/>
      <x:c r="M625" s="113" t="str">
        <x:f>IF(A625="","",IF(OR(D625="",E625=""),"",IF(E625&lt;=D625,1,0)))</x:f>
      </x:c>
      <x:c r="N625" s="120" t="str">
        <x:f>IF(A625="","",IF(OR(H625="",I625=""),"",IFERROR(I625/H625,0)))</x:f>
      </x:c>
      <x:c r="O625" s="113" t="str">
        <x:f>IF(A625="","",IF(OR(D625="",E625=""),"",MAX(0,E625-D625)))</x:f>
      </x:c>
      <x:c r="P625" s="113" t="str">
        <x:f>IF(B625="","",WEEKDAY(B625,2))</x:f>
      </x:c>
      <x:c r="Q625" s="113" t="str">
        <x:f>IF(B625="","",MONTH(B625))</x:f>
      </x:c>
      <x:c r="R625" s="113" t="str">
        <x:f>IF(B625="","",YEAR(B625))</x:f>
      </x:c>
    </x:row>
    <x:row r="626" ht="20" customHeight="1">
      <x:c r="A626" s="247"/>
      <x:c r="B626" s="248"/>
      <x:c r="C626" s="247"/>
      <x:c r="D626" s="248"/>
      <x:c r="E626" s="248"/>
      <x:c r="F626" s="247"/>
      <x:c r="G626" s="247"/>
      <x:c r="H626" s="247"/>
      <x:c r="I626" s="247"/>
      <x:c r="J626" s="249"/>
      <x:c r="K626" s="247"/>
      <x:c r="L626" s="247"/>
      <x:c r="M626" s="113" t="str">
        <x:f>IF(A626="","",IF(OR(D626="",E626=""),"",IF(E626&lt;=D626,1,0)))</x:f>
      </x:c>
      <x:c r="N626" s="120" t="str">
        <x:f>IF(A626="","",IF(OR(H626="",I626=""),"",IFERROR(I626/H626,0)))</x:f>
      </x:c>
      <x:c r="O626" s="113" t="str">
        <x:f>IF(A626="","",IF(OR(D626="",E626=""),"",MAX(0,E626-D626)))</x:f>
      </x:c>
      <x:c r="P626" s="113" t="str">
        <x:f>IF(B626="","",WEEKDAY(B626,2))</x:f>
      </x:c>
      <x:c r="Q626" s="113" t="str">
        <x:f>IF(B626="","",MONTH(B626))</x:f>
      </x:c>
      <x:c r="R626" s="113" t="str">
        <x:f>IF(B626="","",YEAR(B626))</x:f>
      </x:c>
    </x:row>
    <x:row r="627" ht="20" customHeight="1">
      <x:c r="A627" s="247"/>
      <x:c r="B627" s="248"/>
      <x:c r="C627" s="247"/>
      <x:c r="D627" s="248"/>
      <x:c r="E627" s="248"/>
      <x:c r="F627" s="247"/>
      <x:c r="G627" s="247"/>
      <x:c r="H627" s="247"/>
      <x:c r="I627" s="247"/>
      <x:c r="J627" s="249"/>
      <x:c r="K627" s="247"/>
      <x:c r="L627" s="247"/>
      <x:c r="M627" s="113" t="str">
        <x:f>IF(A627="","",IF(OR(D627="",E627=""),"",IF(E627&lt;=D627,1,0)))</x:f>
      </x:c>
      <x:c r="N627" s="120" t="str">
        <x:f>IF(A627="","",IF(OR(H627="",I627=""),"",IFERROR(I627/H627,0)))</x:f>
      </x:c>
      <x:c r="O627" s="113" t="str">
        <x:f>IF(A627="","",IF(OR(D627="",E627=""),"",MAX(0,E627-D627)))</x:f>
      </x:c>
      <x:c r="P627" s="113" t="str">
        <x:f>IF(B627="","",WEEKDAY(B627,2))</x:f>
      </x:c>
      <x:c r="Q627" s="113" t="str">
        <x:f>IF(B627="","",MONTH(B627))</x:f>
      </x:c>
      <x:c r="R627" s="113" t="str">
        <x:f>IF(B627="","",YEAR(B627))</x:f>
      </x:c>
    </x:row>
    <x:row r="628" ht="20" customHeight="1">
      <x:c r="A628" s="247"/>
      <x:c r="B628" s="248"/>
      <x:c r="C628" s="247"/>
      <x:c r="D628" s="248"/>
      <x:c r="E628" s="248"/>
      <x:c r="F628" s="247"/>
      <x:c r="G628" s="247"/>
      <x:c r="H628" s="247"/>
      <x:c r="I628" s="247"/>
      <x:c r="J628" s="249"/>
      <x:c r="K628" s="247"/>
      <x:c r="L628" s="247"/>
      <x:c r="M628" s="113" t="str">
        <x:f>IF(A628="","",IF(OR(D628="",E628=""),"",IF(E628&lt;=D628,1,0)))</x:f>
      </x:c>
      <x:c r="N628" s="120" t="str">
        <x:f>IF(A628="","",IF(OR(H628="",I628=""),"",IFERROR(I628/H628,0)))</x:f>
      </x:c>
      <x:c r="O628" s="113" t="str">
        <x:f>IF(A628="","",IF(OR(D628="",E628=""),"",MAX(0,E628-D628)))</x:f>
      </x:c>
      <x:c r="P628" s="113" t="str">
        <x:f>IF(B628="","",WEEKDAY(B628,2))</x:f>
      </x:c>
      <x:c r="Q628" s="113" t="str">
        <x:f>IF(B628="","",MONTH(B628))</x:f>
      </x:c>
      <x:c r="R628" s="113" t="str">
        <x:f>IF(B628="","",YEAR(B628))</x:f>
      </x:c>
    </x:row>
    <x:row r="629" ht="20" customHeight="1">
      <x:c r="A629" s="247"/>
      <x:c r="B629" s="248"/>
      <x:c r="C629" s="247"/>
      <x:c r="D629" s="248"/>
      <x:c r="E629" s="248"/>
      <x:c r="F629" s="247"/>
      <x:c r="G629" s="247"/>
      <x:c r="H629" s="247"/>
      <x:c r="I629" s="247"/>
      <x:c r="J629" s="249"/>
      <x:c r="K629" s="247"/>
      <x:c r="L629" s="247"/>
      <x:c r="M629" s="113" t="str">
        <x:f>IF(A629="","",IF(OR(D629="",E629=""),"",IF(E629&lt;=D629,1,0)))</x:f>
      </x:c>
      <x:c r="N629" s="120" t="str">
        <x:f>IF(A629="","",IF(OR(H629="",I629=""),"",IFERROR(I629/H629,0)))</x:f>
      </x:c>
      <x:c r="O629" s="113" t="str">
        <x:f>IF(A629="","",IF(OR(D629="",E629=""),"",MAX(0,E629-D629)))</x:f>
      </x:c>
      <x:c r="P629" s="113" t="str">
        <x:f>IF(B629="","",WEEKDAY(B629,2))</x:f>
      </x:c>
      <x:c r="Q629" s="113" t="str">
        <x:f>IF(B629="","",MONTH(B629))</x:f>
      </x:c>
      <x:c r="R629" s="113" t="str">
        <x:f>IF(B629="","",YEAR(B629))</x:f>
      </x:c>
    </x:row>
    <x:row r="630" ht="20" customHeight="1">
      <x:c r="A630" s="247"/>
      <x:c r="B630" s="248"/>
      <x:c r="C630" s="247"/>
      <x:c r="D630" s="248"/>
      <x:c r="E630" s="248"/>
      <x:c r="F630" s="247"/>
      <x:c r="G630" s="247"/>
      <x:c r="H630" s="247"/>
      <x:c r="I630" s="247"/>
      <x:c r="J630" s="249"/>
      <x:c r="K630" s="247"/>
      <x:c r="L630" s="247"/>
      <x:c r="M630" s="113" t="str">
        <x:f>IF(A630="","",IF(OR(D630="",E630=""),"",IF(E630&lt;=D630,1,0)))</x:f>
      </x:c>
      <x:c r="N630" s="120" t="str">
        <x:f>IF(A630="","",IF(OR(H630="",I630=""),"",IFERROR(I630/H630,0)))</x:f>
      </x:c>
      <x:c r="O630" s="113" t="str">
        <x:f>IF(A630="","",IF(OR(D630="",E630=""),"",MAX(0,E630-D630)))</x:f>
      </x:c>
      <x:c r="P630" s="113" t="str">
        <x:f>IF(B630="","",WEEKDAY(B630,2))</x:f>
      </x:c>
      <x:c r="Q630" s="113" t="str">
        <x:f>IF(B630="","",MONTH(B630))</x:f>
      </x:c>
      <x:c r="R630" s="113" t="str">
        <x:f>IF(B630="","",YEAR(B630))</x:f>
      </x:c>
    </x:row>
    <x:row r="631" ht="20" customHeight="1">
      <x:c r="A631" s="247"/>
      <x:c r="B631" s="248"/>
      <x:c r="C631" s="247"/>
      <x:c r="D631" s="248"/>
      <x:c r="E631" s="248"/>
      <x:c r="F631" s="247"/>
      <x:c r="G631" s="247"/>
      <x:c r="H631" s="247"/>
      <x:c r="I631" s="247"/>
      <x:c r="J631" s="249"/>
      <x:c r="K631" s="247"/>
      <x:c r="L631" s="247"/>
      <x:c r="M631" s="113" t="str">
        <x:f>IF(A631="","",IF(OR(D631="",E631=""),"",IF(E631&lt;=D631,1,0)))</x:f>
      </x:c>
      <x:c r="N631" s="120" t="str">
        <x:f>IF(A631="","",IF(OR(H631="",I631=""),"",IFERROR(I631/H631,0)))</x:f>
      </x:c>
      <x:c r="O631" s="113" t="str">
        <x:f>IF(A631="","",IF(OR(D631="",E631=""),"",MAX(0,E631-D631)))</x:f>
      </x:c>
      <x:c r="P631" s="113" t="str">
        <x:f>IF(B631="","",WEEKDAY(B631,2))</x:f>
      </x:c>
      <x:c r="Q631" s="113" t="str">
        <x:f>IF(B631="","",MONTH(B631))</x:f>
      </x:c>
      <x:c r="R631" s="113" t="str">
        <x:f>IF(B631="","",YEAR(B631))</x:f>
      </x:c>
    </x:row>
    <x:row r="632" ht="20" customHeight="1">
      <x:c r="A632" s="247"/>
      <x:c r="B632" s="248"/>
      <x:c r="C632" s="247"/>
      <x:c r="D632" s="248"/>
      <x:c r="E632" s="248"/>
      <x:c r="F632" s="247"/>
      <x:c r="G632" s="247"/>
      <x:c r="H632" s="247"/>
      <x:c r="I632" s="247"/>
      <x:c r="J632" s="249"/>
      <x:c r="K632" s="247"/>
      <x:c r="L632" s="247"/>
      <x:c r="M632" s="113" t="str">
        <x:f>IF(A632="","",IF(OR(D632="",E632=""),"",IF(E632&lt;=D632,1,0)))</x:f>
      </x:c>
      <x:c r="N632" s="120" t="str">
        <x:f>IF(A632="","",IF(OR(H632="",I632=""),"",IFERROR(I632/H632,0)))</x:f>
      </x:c>
      <x:c r="O632" s="113" t="str">
        <x:f>IF(A632="","",IF(OR(D632="",E632=""),"",MAX(0,E632-D632)))</x:f>
      </x:c>
      <x:c r="P632" s="113" t="str">
        <x:f>IF(B632="","",WEEKDAY(B632,2))</x:f>
      </x:c>
      <x:c r="Q632" s="113" t="str">
        <x:f>IF(B632="","",MONTH(B632))</x:f>
      </x:c>
      <x:c r="R632" s="113" t="str">
        <x:f>IF(B632="","",YEAR(B632))</x:f>
      </x:c>
    </x:row>
    <x:row r="633" ht="20" customHeight="1">
      <x:c r="A633" s="247"/>
      <x:c r="B633" s="248"/>
      <x:c r="C633" s="247"/>
      <x:c r="D633" s="248"/>
      <x:c r="E633" s="248"/>
      <x:c r="F633" s="247"/>
      <x:c r="G633" s="247"/>
      <x:c r="H633" s="247"/>
      <x:c r="I633" s="247"/>
      <x:c r="J633" s="249"/>
      <x:c r="K633" s="247"/>
      <x:c r="L633" s="247"/>
      <x:c r="M633" s="113" t="str">
        <x:f>IF(A633="","",IF(OR(D633="",E633=""),"",IF(E633&lt;=D633,1,0)))</x:f>
      </x:c>
      <x:c r="N633" s="120" t="str">
        <x:f>IF(A633="","",IF(OR(H633="",I633=""),"",IFERROR(I633/H633,0)))</x:f>
      </x:c>
      <x:c r="O633" s="113" t="str">
        <x:f>IF(A633="","",IF(OR(D633="",E633=""),"",MAX(0,E633-D633)))</x:f>
      </x:c>
      <x:c r="P633" s="113" t="str">
        <x:f>IF(B633="","",WEEKDAY(B633,2))</x:f>
      </x:c>
      <x:c r="Q633" s="113" t="str">
        <x:f>IF(B633="","",MONTH(B633))</x:f>
      </x:c>
      <x:c r="R633" s="113" t="str">
        <x:f>IF(B633="","",YEAR(B633))</x:f>
      </x:c>
    </x:row>
    <x:row r="634" ht="20" customHeight="1">
      <x:c r="A634" s="247"/>
      <x:c r="B634" s="248"/>
      <x:c r="C634" s="247"/>
      <x:c r="D634" s="248"/>
      <x:c r="E634" s="248"/>
      <x:c r="F634" s="247"/>
      <x:c r="G634" s="247"/>
      <x:c r="H634" s="247"/>
      <x:c r="I634" s="247"/>
      <x:c r="J634" s="249"/>
      <x:c r="K634" s="247"/>
      <x:c r="L634" s="247"/>
      <x:c r="M634" s="113" t="str">
        <x:f>IF(A634="","",IF(OR(D634="",E634=""),"",IF(E634&lt;=D634,1,0)))</x:f>
      </x:c>
      <x:c r="N634" s="120" t="str">
        <x:f>IF(A634="","",IF(OR(H634="",I634=""),"",IFERROR(I634/H634,0)))</x:f>
      </x:c>
      <x:c r="O634" s="113" t="str">
        <x:f>IF(A634="","",IF(OR(D634="",E634=""),"",MAX(0,E634-D634)))</x:f>
      </x:c>
      <x:c r="P634" s="113" t="str">
        <x:f>IF(B634="","",WEEKDAY(B634,2))</x:f>
      </x:c>
      <x:c r="Q634" s="113" t="str">
        <x:f>IF(B634="","",MONTH(B634))</x:f>
      </x:c>
      <x:c r="R634" s="113" t="str">
        <x:f>IF(B634="","",YEAR(B634))</x:f>
      </x:c>
    </x:row>
    <x:row r="635" ht="20" customHeight="1">
      <x:c r="A635" s="247"/>
      <x:c r="B635" s="248"/>
      <x:c r="C635" s="247"/>
      <x:c r="D635" s="248"/>
      <x:c r="E635" s="248"/>
      <x:c r="F635" s="247"/>
      <x:c r="G635" s="247"/>
      <x:c r="H635" s="247"/>
      <x:c r="I635" s="247"/>
      <x:c r="J635" s="249"/>
      <x:c r="K635" s="247"/>
      <x:c r="L635" s="247"/>
      <x:c r="M635" s="113" t="str">
        <x:f>IF(A635="","",IF(OR(D635="",E635=""),"",IF(E635&lt;=D635,1,0)))</x:f>
      </x:c>
      <x:c r="N635" s="120" t="str">
        <x:f>IF(A635="","",IF(OR(H635="",I635=""),"",IFERROR(I635/H635,0)))</x:f>
      </x:c>
      <x:c r="O635" s="113" t="str">
        <x:f>IF(A635="","",IF(OR(D635="",E635=""),"",MAX(0,E635-D635)))</x:f>
      </x:c>
      <x:c r="P635" s="113" t="str">
        <x:f>IF(B635="","",WEEKDAY(B635,2))</x:f>
      </x:c>
      <x:c r="Q635" s="113" t="str">
        <x:f>IF(B635="","",MONTH(B635))</x:f>
      </x:c>
      <x:c r="R635" s="113" t="str">
        <x:f>IF(B635="","",YEAR(B635))</x:f>
      </x:c>
    </x:row>
    <x:row r="636" ht="20" customHeight="1">
      <x:c r="A636" s="247"/>
      <x:c r="B636" s="248"/>
      <x:c r="C636" s="247"/>
      <x:c r="D636" s="248"/>
      <x:c r="E636" s="248"/>
      <x:c r="F636" s="247"/>
      <x:c r="G636" s="247"/>
      <x:c r="H636" s="247"/>
      <x:c r="I636" s="247"/>
      <x:c r="J636" s="249"/>
      <x:c r="K636" s="247"/>
      <x:c r="L636" s="247"/>
      <x:c r="M636" s="113" t="str">
        <x:f>IF(A636="","",IF(OR(D636="",E636=""),"",IF(E636&lt;=D636,1,0)))</x:f>
      </x:c>
      <x:c r="N636" s="120" t="str">
        <x:f>IF(A636="","",IF(OR(H636="",I636=""),"",IFERROR(I636/H636,0)))</x:f>
      </x:c>
      <x:c r="O636" s="113" t="str">
        <x:f>IF(A636="","",IF(OR(D636="",E636=""),"",MAX(0,E636-D636)))</x:f>
      </x:c>
      <x:c r="P636" s="113" t="str">
        <x:f>IF(B636="","",WEEKDAY(B636,2))</x:f>
      </x:c>
      <x:c r="Q636" s="113" t="str">
        <x:f>IF(B636="","",MONTH(B636))</x:f>
      </x:c>
      <x:c r="R636" s="113" t="str">
        <x:f>IF(B636="","",YEAR(B636))</x:f>
      </x:c>
    </x:row>
    <x:row r="637" ht="20" customHeight="1">
      <x:c r="A637" s="247"/>
      <x:c r="B637" s="248"/>
      <x:c r="C637" s="247"/>
      <x:c r="D637" s="248"/>
      <x:c r="E637" s="248"/>
      <x:c r="F637" s="247"/>
      <x:c r="G637" s="247"/>
      <x:c r="H637" s="247"/>
      <x:c r="I637" s="247"/>
      <x:c r="J637" s="249"/>
      <x:c r="K637" s="247"/>
      <x:c r="L637" s="247"/>
      <x:c r="M637" s="113" t="str">
        <x:f>IF(A637="","",IF(OR(D637="",E637=""),"",IF(E637&lt;=D637,1,0)))</x:f>
      </x:c>
      <x:c r="N637" s="120" t="str">
        <x:f>IF(A637="","",IF(OR(H637="",I637=""),"",IFERROR(I637/H637,0)))</x:f>
      </x:c>
      <x:c r="O637" s="113" t="str">
        <x:f>IF(A637="","",IF(OR(D637="",E637=""),"",MAX(0,E637-D637)))</x:f>
      </x:c>
      <x:c r="P637" s="113" t="str">
        <x:f>IF(B637="","",WEEKDAY(B637,2))</x:f>
      </x:c>
      <x:c r="Q637" s="113" t="str">
        <x:f>IF(B637="","",MONTH(B637))</x:f>
      </x:c>
      <x:c r="R637" s="113" t="str">
        <x:f>IF(B637="","",YEAR(B637))</x:f>
      </x:c>
    </x:row>
    <x:row r="638" ht="20" customHeight="1">
      <x:c r="A638" s="247"/>
      <x:c r="B638" s="248"/>
      <x:c r="C638" s="247"/>
      <x:c r="D638" s="248"/>
      <x:c r="E638" s="248"/>
      <x:c r="F638" s="247"/>
      <x:c r="G638" s="247"/>
      <x:c r="H638" s="247"/>
      <x:c r="I638" s="247"/>
      <x:c r="J638" s="249"/>
      <x:c r="K638" s="247"/>
      <x:c r="L638" s="247"/>
      <x:c r="M638" s="113" t="str">
        <x:f>IF(A638="","",IF(OR(D638="",E638=""),"",IF(E638&lt;=D638,1,0)))</x:f>
      </x:c>
      <x:c r="N638" s="120" t="str">
        <x:f>IF(A638="","",IF(OR(H638="",I638=""),"",IFERROR(I638/H638,0)))</x:f>
      </x:c>
      <x:c r="O638" s="113" t="str">
        <x:f>IF(A638="","",IF(OR(D638="",E638=""),"",MAX(0,E638-D638)))</x:f>
      </x:c>
      <x:c r="P638" s="113" t="str">
        <x:f>IF(B638="","",WEEKDAY(B638,2))</x:f>
      </x:c>
      <x:c r="Q638" s="113" t="str">
        <x:f>IF(B638="","",MONTH(B638))</x:f>
      </x:c>
      <x:c r="R638" s="113" t="str">
        <x:f>IF(B638="","",YEAR(B638))</x:f>
      </x:c>
    </x:row>
    <x:row r="639" ht="20" customHeight="1">
      <x:c r="A639" s="247"/>
      <x:c r="B639" s="248"/>
      <x:c r="C639" s="247"/>
      <x:c r="D639" s="248"/>
      <x:c r="E639" s="248"/>
      <x:c r="F639" s="247"/>
      <x:c r="G639" s="247"/>
      <x:c r="H639" s="247"/>
      <x:c r="I639" s="247"/>
      <x:c r="J639" s="249"/>
      <x:c r="K639" s="247"/>
      <x:c r="L639" s="247"/>
      <x:c r="M639" s="113" t="str">
        <x:f>IF(A639="","",IF(OR(D639="",E639=""),"",IF(E639&lt;=D639,1,0)))</x:f>
      </x:c>
      <x:c r="N639" s="120" t="str">
        <x:f>IF(A639="","",IF(OR(H639="",I639=""),"",IFERROR(I639/H639,0)))</x:f>
      </x:c>
      <x:c r="O639" s="113" t="str">
        <x:f>IF(A639="","",IF(OR(D639="",E639=""),"",MAX(0,E639-D639)))</x:f>
      </x:c>
      <x:c r="P639" s="113" t="str">
        <x:f>IF(B639="","",WEEKDAY(B639,2))</x:f>
      </x:c>
      <x:c r="Q639" s="113" t="str">
        <x:f>IF(B639="","",MONTH(B639))</x:f>
      </x:c>
      <x:c r="R639" s="113" t="str">
        <x:f>IF(B639="","",YEAR(B639))</x:f>
      </x:c>
    </x:row>
    <x:row r="640" ht="20" customHeight="1">
      <x:c r="A640" s="247"/>
      <x:c r="B640" s="248"/>
      <x:c r="C640" s="247"/>
      <x:c r="D640" s="248"/>
      <x:c r="E640" s="248"/>
      <x:c r="F640" s="247"/>
      <x:c r="G640" s="247"/>
      <x:c r="H640" s="247"/>
      <x:c r="I640" s="247"/>
      <x:c r="J640" s="249"/>
      <x:c r="K640" s="247"/>
      <x:c r="L640" s="247"/>
      <x:c r="M640" s="113" t="str">
        <x:f>IF(A640="","",IF(OR(D640="",E640=""),"",IF(E640&lt;=D640,1,0)))</x:f>
      </x:c>
      <x:c r="N640" s="120" t="str">
        <x:f>IF(A640="","",IF(OR(H640="",I640=""),"",IFERROR(I640/H640,0)))</x:f>
      </x:c>
      <x:c r="O640" s="113" t="str">
        <x:f>IF(A640="","",IF(OR(D640="",E640=""),"",MAX(0,E640-D640)))</x:f>
      </x:c>
      <x:c r="P640" s="113" t="str">
        <x:f>IF(B640="","",WEEKDAY(B640,2))</x:f>
      </x:c>
      <x:c r="Q640" s="113" t="str">
        <x:f>IF(B640="","",MONTH(B640))</x:f>
      </x:c>
      <x:c r="R640" s="113" t="str">
        <x:f>IF(B640="","",YEAR(B640))</x:f>
      </x:c>
    </x:row>
    <x:row r="641" ht="20" customHeight="1">
      <x:c r="A641" s="247"/>
      <x:c r="B641" s="248"/>
      <x:c r="C641" s="247"/>
      <x:c r="D641" s="248"/>
      <x:c r="E641" s="248"/>
      <x:c r="F641" s="247"/>
      <x:c r="G641" s="247"/>
      <x:c r="H641" s="247"/>
      <x:c r="I641" s="247"/>
      <x:c r="J641" s="249"/>
      <x:c r="K641" s="247"/>
      <x:c r="L641" s="247"/>
      <x:c r="M641" s="113" t="str">
        <x:f>IF(A641="","",IF(OR(D641="",E641=""),"",IF(E641&lt;=D641,1,0)))</x:f>
      </x:c>
      <x:c r="N641" s="120" t="str">
        <x:f>IF(A641="","",IF(OR(H641="",I641=""),"",IFERROR(I641/H641,0)))</x:f>
      </x:c>
      <x:c r="O641" s="113" t="str">
        <x:f>IF(A641="","",IF(OR(D641="",E641=""),"",MAX(0,E641-D641)))</x:f>
      </x:c>
      <x:c r="P641" s="113" t="str">
        <x:f>IF(B641="","",WEEKDAY(B641,2))</x:f>
      </x:c>
      <x:c r="Q641" s="113" t="str">
        <x:f>IF(B641="","",MONTH(B641))</x:f>
      </x:c>
      <x:c r="R641" s="113" t="str">
        <x:f>IF(B641="","",YEAR(B641))</x:f>
      </x:c>
    </x:row>
    <x:row r="642" ht="20" customHeight="1">
      <x:c r="A642" s="247"/>
      <x:c r="B642" s="248"/>
      <x:c r="C642" s="247"/>
      <x:c r="D642" s="248"/>
      <x:c r="E642" s="248"/>
      <x:c r="F642" s="247"/>
      <x:c r="G642" s="247"/>
      <x:c r="H642" s="247"/>
      <x:c r="I642" s="247"/>
      <x:c r="J642" s="249"/>
      <x:c r="K642" s="247"/>
      <x:c r="L642" s="247"/>
      <x:c r="M642" s="113" t="str">
        <x:f>IF(A642="","",IF(OR(D642="",E642=""),"",IF(E642&lt;=D642,1,0)))</x:f>
      </x:c>
      <x:c r="N642" s="120" t="str">
        <x:f>IF(A642="","",IF(OR(H642="",I642=""),"",IFERROR(I642/H642,0)))</x:f>
      </x:c>
      <x:c r="O642" s="113" t="str">
        <x:f>IF(A642="","",IF(OR(D642="",E642=""),"",MAX(0,E642-D642)))</x:f>
      </x:c>
      <x:c r="P642" s="113" t="str">
        <x:f>IF(B642="","",WEEKDAY(B642,2))</x:f>
      </x:c>
      <x:c r="Q642" s="113" t="str">
        <x:f>IF(B642="","",MONTH(B642))</x:f>
      </x:c>
      <x:c r="R642" s="113" t="str">
        <x:f>IF(B642="","",YEAR(B642))</x:f>
      </x:c>
    </x:row>
    <x:row r="643" ht="20" customHeight="1">
      <x:c r="A643" s="247"/>
      <x:c r="B643" s="248"/>
      <x:c r="C643" s="247"/>
      <x:c r="D643" s="248"/>
      <x:c r="E643" s="248"/>
      <x:c r="F643" s="247"/>
      <x:c r="G643" s="247"/>
      <x:c r="H643" s="247"/>
      <x:c r="I643" s="247"/>
      <x:c r="J643" s="249"/>
      <x:c r="K643" s="247"/>
      <x:c r="L643" s="247"/>
      <x:c r="M643" s="113" t="str">
        <x:f>IF(A643="","",IF(OR(D643="",E643=""),"",IF(E643&lt;=D643,1,0)))</x:f>
      </x:c>
      <x:c r="N643" s="120" t="str">
        <x:f>IF(A643="","",IF(OR(H643="",I643=""),"",IFERROR(I643/H643,0)))</x:f>
      </x:c>
      <x:c r="O643" s="113" t="str">
        <x:f>IF(A643="","",IF(OR(D643="",E643=""),"",MAX(0,E643-D643)))</x:f>
      </x:c>
      <x:c r="P643" s="113" t="str">
        <x:f>IF(B643="","",WEEKDAY(B643,2))</x:f>
      </x:c>
      <x:c r="Q643" s="113" t="str">
        <x:f>IF(B643="","",MONTH(B643))</x:f>
      </x:c>
      <x:c r="R643" s="113" t="str">
        <x:f>IF(B643="","",YEAR(B643))</x:f>
      </x:c>
    </x:row>
    <x:row r="644" ht="20" customHeight="1">
      <x:c r="A644" s="247"/>
      <x:c r="B644" s="248"/>
      <x:c r="C644" s="247"/>
      <x:c r="D644" s="248"/>
      <x:c r="E644" s="248"/>
      <x:c r="F644" s="247"/>
      <x:c r="G644" s="247"/>
      <x:c r="H644" s="247"/>
      <x:c r="I644" s="247"/>
      <x:c r="J644" s="249"/>
      <x:c r="K644" s="247"/>
      <x:c r="L644" s="247"/>
      <x:c r="M644" s="113" t="str">
        <x:f>IF(A644="","",IF(OR(D644="",E644=""),"",IF(E644&lt;=D644,1,0)))</x:f>
      </x:c>
      <x:c r="N644" s="120" t="str">
        <x:f>IF(A644="","",IF(OR(H644="",I644=""),"",IFERROR(I644/H644,0)))</x:f>
      </x:c>
      <x:c r="O644" s="113" t="str">
        <x:f>IF(A644="","",IF(OR(D644="",E644=""),"",MAX(0,E644-D644)))</x:f>
      </x:c>
      <x:c r="P644" s="113" t="str">
        <x:f>IF(B644="","",WEEKDAY(B644,2))</x:f>
      </x:c>
      <x:c r="Q644" s="113" t="str">
        <x:f>IF(B644="","",MONTH(B644))</x:f>
      </x:c>
      <x:c r="R644" s="113" t="str">
        <x:f>IF(B644="","",YEAR(B644))</x:f>
      </x:c>
    </x:row>
    <x:row r="645" ht="20" customHeight="1">
      <x:c r="A645" s="247"/>
      <x:c r="B645" s="248"/>
      <x:c r="C645" s="247"/>
      <x:c r="D645" s="248"/>
      <x:c r="E645" s="248"/>
      <x:c r="F645" s="247"/>
      <x:c r="G645" s="247"/>
      <x:c r="H645" s="247"/>
      <x:c r="I645" s="247"/>
      <x:c r="J645" s="249"/>
      <x:c r="K645" s="247"/>
      <x:c r="L645" s="247"/>
      <x:c r="M645" s="113" t="str">
        <x:f>IF(A645="","",IF(OR(D645="",E645=""),"",IF(E645&lt;=D645,1,0)))</x:f>
      </x:c>
      <x:c r="N645" s="120" t="str">
        <x:f>IF(A645="","",IF(OR(H645="",I645=""),"",IFERROR(I645/H645,0)))</x:f>
      </x:c>
      <x:c r="O645" s="113" t="str">
        <x:f>IF(A645="","",IF(OR(D645="",E645=""),"",MAX(0,E645-D645)))</x:f>
      </x:c>
      <x:c r="P645" s="113" t="str">
        <x:f>IF(B645="","",WEEKDAY(B645,2))</x:f>
      </x:c>
      <x:c r="Q645" s="113" t="str">
        <x:f>IF(B645="","",MONTH(B645))</x:f>
      </x:c>
      <x:c r="R645" s="113" t="str">
        <x:f>IF(B645="","",YEAR(B645))</x:f>
      </x:c>
    </x:row>
    <x:row r="646" ht="20" customHeight="1">
      <x:c r="A646" s="247"/>
      <x:c r="B646" s="248"/>
      <x:c r="C646" s="247"/>
      <x:c r="D646" s="248"/>
      <x:c r="E646" s="248"/>
      <x:c r="F646" s="247"/>
      <x:c r="G646" s="247"/>
      <x:c r="H646" s="247"/>
      <x:c r="I646" s="247"/>
      <x:c r="J646" s="249"/>
      <x:c r="K646" s="247"/>
      <x:c r="L646" s="247"/>
      <x:c r="M646" s="113" t="str">
        <x:f>IF(A646="","",IF(OR(D646="",E646=""),"",IF(E646&lt;=D646,1,0)))</x:f>
      </x:c>
      <x:c r="N646" s="120" t="str">
        <x:f>IF(A646="","",IF(OR(H646="",I646=""),"",IFERROR(I646/H646,0)))</x:f>
      </x:c>
      <x:c r="O646" s="113" t="str">
        <x:f>IF(A646="","",IF(OR(D646="",E646=""),"",MAX(0,E646-D646)))</x:f>
      </x:c>
      <x:c r="P646" s="113" t="str">
        <x:f>IF(B646="","",WEEKDAY(B646,2))</x:f>
      </x:c>
      <x:c r="Q646" s="113" t="str">
        <x:f>IF(B646="","",MONTH(B646))</x:f>
      </x:c>
      <x:c r="R646" s="113" t="str">
        <x:f>IF(B646="","",YEAR(B646))</x:f>
      </x:c>
    </x:row>
    <x:row r="647" ht="20" customHeight="1">
      <x:c r="A647" s="247"/>
      <x:c r="B647" s="248"/>
      <x:c r="C647" s="247"/>
      <x:c r="D647" s="248"/>
      <x:c r="E647" s="248"/>
      <x:c r="F647" s="247"/>
      <x:c r="G647" s="247"/>
      <x:c r="H647" s="247"/>
      <x:c r="I647" s="247"/>
      <x:c r="J647" s="249"/>
      <x:c r="K647" s="247"/>
      <x:c r="L647" s="247"/>
      <x:c r="M647" s="113" t="str">
        <x:f>IF(A647="","",IF(OR(D647="",E647=""),"",IF(E647&lt;=D647,1,0)))</x:f>
      </x:c>
      <x:c r="N647" s="120" t="str">
        <x:f>IF(A647="","",IF(OR(H647="",I647=""),"",IFERROR(I647/H647,0)))</x:f>
      </x:c>
      <x:c r="O647" s="113" t="str">
        <x:f>IF(A647="","",IF(OR(D647="",E647=""),"",MAX(0,E647-D647)))</x:f>
      </x:c>
      <x:c r="P647" s="113" t="str">
        <x:f>IF(B647="","",WEEKDAY(B647,2))</x:f>
      </x:c>
      <x:c r="Q647" s="113" t="str">
        <x:f>IF(B647="","",MONTH(B647))</x:f>
      </x:c>
      <x:c r="R647" s="113" t="str">
        <x:f>IF(B647="","",YEAR(B647))</x:f>
      </x:c>
    </x:row>
    <x:row r="648" ht="20" customHeight="1">
      <x:c r="A648" s="247"/>
      <x:c r="B648" s="248"/>
      <x:c r="C648" s="247"/>
      <x:c r="D648" s="248"/>
      <x:c r="E648" s="248"/>
      <x:c r="F648" s="247"/>
      <x:c r="G648" s="247"/>
      <x:c r="H648" s="247"/>
      <x:c r="I648" s="247"/>
      <x:c r="J648" s="249"/>
      <x:c r="K648" s="247"/>
      <x:c r="L648" s="247"/>
      <x:c r="M648" s="113" t="str">
        <x:f>IF(A648="","",IF(OR(D648="",E648=""),"",IF(E648&lt;=D648,1,0)))</x:f>
      </x:c>
      <x:c r="N648" s="120" t="str">
        <x:f>IF(A648="","",IF(OR(H648="",I648=""),"",IFERROR(I648/H648,0)))</x:f>
      </x:c>
      <x:c r="O648" s="113" t="str">
        <x:f>IF(A648="","",IF(OR(D648="",E648=""),"",MAX(0,E648-D648)))</x:f>
      </x:c>
      <x:c r="P648" s="113" t="str">
        <x:f>IF(B648="","",WEEKDAY(B648,2))</x:f>
      </x:c>
      <x:c r="Q648" s="113" t="str">
        <x:f>IF(B648="","",MONTH(B648))</x:f>
      </x:c>
      <x:c r="R648" s="113" t="str">
        <x:f>IF(B648="","",YEAR(B648))</x:f>
      </x:c>
    </x:row>
    <x:row r="649" ht="20" customHeight="1">
      <x:c r="A649" s="247"/>
      <x:c r="B649" s="248"/>
      <x:c r="C649" s="247"/>
      <x:c r="D649" s="248"/>
      <x:c r="E649" s="248"/>
      <x:c r="F649" s="247"/>
      <x:c r="G649" s="247"/>
      <x:c r="H649" s="247"/>
      <x:c r="I649" s="247"/>
      <x:c r="J649" s="249"/>
      <x:c r="K649" s="247"/>
      <x:c r="L649" s="247"/>
      <x:c r="M649" s="113" t="str">
        <x:f>IF(A649="","",IF(OR(D649="",E649=""),"",IF(E649&lt;=D649,1,0)))</x:f>
      </x:c>
      <x:c r="N649" s="120" t="str">
        <x:f>IF(A649="","",IF(OR(H649="",I649=""),"",IFERROR(I649/H649,0)))</x:f>
      </x:c>
      <x:c r="O649" s="113" t="str">
        <x:f>IF(A649="","",IF(OR(D649="",E649=""),"",MAX(0,E649-D649)))</x:f>
      </x:c>
      <x:c r="P649" s="113" t="str">
        <x:f>IF(B649="","",WEEKDAY(B649,2))</x:f>
      </x:c>
      <x:c r="Q649" s="113" t="str">
        <x:f>IF(B649="","",MONTH(B649))</x:f>
      </x:c>
      <x:c r="R649" s="113" t="str">
        <x:f>IF(B649="","",YEAR(B649))</x:f>
      </x:c>
    </x:row>
    <x:row r="650" ht="20" customHeight="1">
      <x:c r="A650" s="247"/>
      <x:c r="B650" s="248"/>
      <x:c r="C650" s="247"/>
      <x:c r="D650" s="248"/>
      <x:c r="E650" s="248"/>
      <x:c r="F650" s="247"/>
      <x:c r="G650" s="247"/>
      <x:c r="H650" s="247"/>
      <x:c r="I650" s="247"/>
      <x:c r="J650" s="249"/>
      <x:c r="K650" s="247"/>
      <x:c r="L650" s="247"/>
      <x:c r="M650" s="113" t="str">
        <x:f>IF(A650="","",IF(OR(D650="",E650=""),"",IF(E650&lt;=D650,1,0)))</x:f>
      </x:c>
      <x:c r="N650" s="120" t="str">
        <x:f>IF(A650="","",IF(OR(H650="",I650=""),"",IFERROR(I650/H650,0)))</x:f>
      </x:c>
      <x:c r="O650" s="113" t="str">
        <x:f>IF(A650="","",IF(OR(D650="",E650=""),"",MAX(0,E650-D650)))</x:f>
      </x:c>
      <x:c r="P650" s="113" t="str">
        <x:f>IF(B650="","",WEEKDAY(B650,2))</x:f>
      </x:c>
      <x:c r="Q650" s="113" t="str">
        <x:f>IF(B650="","",MONTH(B650))</x:f>
      </x:c>
      <x:c r="R650" s="113" t="str">
        <x:f>IF(B650="","",YEAR(B650))</x:f>
      </x:c>
    </x:row>
    <x:row r="651" ht="20" customHeight="1">
      <x:c r="A651" s="247"/>
      <x:c r="B651" s="248"/>
      <x:c r="C651" s="247"/>
      <x:c r="D651" s="248"/>
      <x:c r="E651" s="248"/>
      <x:c r="F651" s="247"/>
      <x:c r="G651" s="247"/>
      <x:c r="H651" s="247"/>
      <x:c r="I651" s="247"/>
      <x:c r="J651" s="249"/>
      <x:c r="K651" s="247"/>
      <x:c r="L651" s="247"/>
      <x:c r="M651" s="113" t="str">
        <x:f>IF(A651="","",IF(OR(D651="",E651=""),"",IF(E651&lt;=D651,1,0)))</x:f>
      </x:c>
      <x:c r="N651" s="120" t="str">
        <x:f>IF(A651="","",IF(OR(H651="",I651=""),"",IFERROR(I651/H651,0)))</x:f>
      </x:c>
      <x:c r="O651" s="113" t="str">
        <x:f>IF(A651="","",IF(OR(D651="",E651=""),"",MAX(0,E651-D651)))</x:f>
      </x:c>
      <x:c r="P651" s="113" t="str">
        <x:f>IF(B651="","",WEEKDAY(B651,2))</x:f>
      </x:c>
      <x:c r="Q651" s="113" t="str">
        <x:f>IF(B651="","",MONTH(B651))</x:f>
      </x:c>
      <x:c r="R651" s="113" t="str">
        <x:f>IF(B651="","",YEAR(B651))</x:f>
      </x:c>
    </x:row>
    <x:row r="652" ht="20" customHeight="1">
      <x:c r="A652" s="247"/>
      <x:c r="B652" s="248"/>
      <x:c r="C652" s="247"/>
      <x:c r="D652" s="248"/>
      <x:c r="E652" s="248"/>
      <x:c r="F652" s="247"/>
      <x:c r="G652" s="247"/>
      <x:c r="H652" s="247"/>
      <x:c r="I652" s="247"/>
      <x:c r="J652" s="249"/>
      <x:c r="K652" s="247"/>
      <x:c r="L652" s="247"/>
      <x:c r="M652" s="113" t="str">
        <x:f>IF(A652="","",IF(OR(D652="",E652=""),"",IF(E652&lt;=D652,1,0)))</x:f>
      </x:c>
      <x:c r="N652" s="120" t="str">
        <x:f>IF(A652="","",IF(OR(H652="",I652=""),"",IFERROR(I652/H652,0)))</x:f>
      </x:c>
      <x:c r="O652" s="113" t="str">
        <x:f>IF(A652="","",IF(OR(D652="",E652=""),"",MAX(0,E652-D652)))</x:f>
      </x:c>
      <x:c r="P652" s="113" t="str">
        <x:f>IF(B652="","",WEEKDAY(B652,2))</x:f>
      </x:c>
      <x:c r="Q652" s="113" t="str">
        <x:f>IF(B652="","",MONTH(B652))</x:f>
      </x:c>
      <x:c r="R652" s="113" t="str">
        <x:f>IF(B652="","",YEAR(B652))</x:f>
      </x:c>
    </x:row>
    <x:row r="653" ht="20" customHeight="1">
      <x:c r="A653" s="247"/>
      <x:c r="B653" s="248"/>
      <x:c r="C653" s="247"/>
      <x:c r="D653" s="248"/>
      <x:c r="E653" s="248"/>
      <x:c r="F653" s="247"/>
      <x:c r="G653" s="247"/>
      <x:c r="H653" s="247"/>
      <x:c r="I653" s="247"/>
      <x:c r="J653" s="249"/>
      <x:c r="K653" s="247"/>
      <x:c r="L653" s="247"/>
      <x:c r="M653" s="113" t="str">
        <x:f>IF(A653="","",IF(OR(D653="",E653=""),"",IF(E653&lt;=D653,1,0)))</x:f>
      </x:c>
      <x:c r="N653" s="120" t="str">
        <x:f>IF(A653="","",IF(OR(H653="",I653=""),"",IFERROR(I653/H653,0)))</x:f>
      </x:c>
      <x:c r="O653" s="113" t="str">
        <x:f>IF(A653="","",IF(OR(D653="",E653=""),"",MAX(0,E653-D653)))</x:f>
      </x:c>
      <x:c r="P653" s="113" t="str">
        <x:f>IF(B653="","",WEEKDAY(B653,2))</x:f>
      </x:c>
      <x:c r="Q653" s="113" t="str">
        <x:f>IF(B653="","",MONTH(B653))</x:f>
      </x:c>
      <x:c r="R653" s="113" t="str">
        <x:f>IF(B653="","",YEAR(B653))</x:f>
      </x:c>
    </x:row>
    <x:row r="654" ht="20" customHeight="1">
      <x:c r="A654" s="247"/>
      <x:c r="B654" s="248"/>
      <x:c r="C654" s="247"/>
      <x:c r="D654" s="248"/>
      <x:c r="E654" s="248"/>
      <x:c r="F654" s="247"/>
      <x:c r="G654" s="247"/>
      <x:c r="H654" s="247"/>
      <x:c r="I654" s="247"/>
      <x:c r="J654" s="249"/>
      <x:c r="K654" s="247"/>
      <x:c r="L654" s="247"/>
      <x:c r="M654" s="113" t="str">
        <x:f>IF(A654="","",IF(OR(D654="",E654=""),"",IF(E654&lt;=D654,1,0)))</x:f>
      </x:c>
      <x:c r="N654" s="120" t="str">
        <x:f>IF(A654="","",IF(OR(H654="",I654=""),"",IFERROR(I654/H654,0)))</x:f>
      </x:c>
      <x:c r="O654" s="113" t="str">
        <x:f>IF(A654="","",IF(OR(D654="",E654=""),"",MAX(0,E654-D654)))</x:f>
      </x:c>
      <x:c r="P654" s="113" t="str">
        <x:f>IF(B654="","",WEEKDAY(B654,2))</x:f>
      </x:c>
      <x:c r="Q654" s="113" t="str">
        <x:f>IF(B654="","",MONTH(B654))</x:f>
      </x:c>
      <x:c r="R654" s="113" t="str">
        <x:f>IF(B654="","",YEAR(B654))</x:f>
      </x:c>
    </x:row>
    <x:row r="655" ht="20" customHeight="1">
      <x:c r="A655" s="247"/>
      <x:c r="B655" s="248"/>
      <x:c r="C655" s="247"/>
      <x:c r="D655" s="248"/>
      <x:c r="E655" s="248"/>
      <x:c r="F655" s="247"/>
      <x:c r="G655" s="247"/>
      <x:c r="H655" s="247"/>
      <x:c r="I655" s="247"/>
      <x:c r="J655" s="249"/>
      <x:c r="K655" s="247"/>
      <x:c r="L655" s="247"/>
      <x:c r="M655" s="113" t="str">
        <x:f>IF(A655="","",IF(OR(D655="",E655=""),"",IF(E655&lt;=D655,1,0)))</x:f>
      </x:c>
      <x:c r="N655" s="120" t="str">
        <x:f>IF(A655="","",IF(OR(H655="",I655=""),"",IFERROR(I655/H655,0)))</x:f>
      </x:c>
      <x:c r="O655" s="113" t="str">
        <x:f>IF(A655="","",IF(OR(D655="",E655=""),"",MAX(0,E655-D655)))</x:f>
      </x:c>
      <x:c r="P655" s="113" t="str">
        <x:f>IF(B655="","",WEEKDAY(B655,2))</x:f>
      </x:c>
      <x:c r="Q655" s="113" t="str">
        <x:f>IF(B655="","",MONTH(B655))</x:f>
      </x:c>
      <x:c r="R655" s="113" t="str">
        <x:f>IF(B655="","",YEAR(B655))</x:f>
      </x:c>
    </x:row>
    <x:row r="656" ht="20" customHeight="1">
      <x:c r="A656" s="247"/>
      <x:c r="B656" s="248"/>
      <x:c r="C656" s="247"/>
      <x:c r="D656" s="248"/>
      <x:c r="E656" s="248"/>
      <x:c r="F656" s="247"/>
      <x:c r="G656" s="247"/>
      <x:c r="H656" s="247"/>
      <x:c r="I656" s="247"/>
      <x:c r="J656" s="249"/>
      <x:c r="K656" s="247"/>
      <x:c r="L656" s="247"/>
      <x:c r="M656" s="113" t="str">
        <x:f>IF(A656="","",IF(OR(D656="",E656=""),"",IF(E656&lt;=D656,1,0)))</x:f>
      </x:c>
      <x:c r="N656" s="120" t="str">
        <x:f>IF(A656="","",IF(OR(H656="",I656=""),"",IFERROR(I656/H656,0)))</x:f>
      </x:c>
      <x:c r="O656" s="113" t="str">
        <x:f>IF(A656="","",IF(OR(D656="",E656=""),"",MAX(0,E656-D656)))</x:f>
      </x:c>
      <x:c r="P656" s="113" t="str">
        <x:f>IF(B656="","",WEEKDAY(B656,2))</x:f>
      </x:c>
      <x:c r="Q656" s="113" t="str">
        <x:f>IF(B656="","",MONTH(B656))</x:f>
      </x:c>
      <x:c r="R656" s="113" t="str">
        <x:f>IF(B656="","",YEAR(B656))</x:f>
      </x:c>
    </x:row>
    <x:row r="657" ht="20" customHeight="1">
      <x:c r="A657" s="247"/>
      <x:c r="B657" s="248"/>
      <x:c r="C657" s="247"/>
      <x:c r="D657" s="248"/>
      <x:c r="E657" s="248"/>
      <x:c r="F657" s="247"/>
      <x:c r="G657" s="247"/>
      <x:c r="H657" s="247"/>
      <x:c r="I657" s="247"/>
      <x:c r="J657" s="249"/>
      <x:c r="K657" s="247"/>
      <x:c r="L657" s="247"/>
      <x:c r="M657" s="113" t="str">
        <x:f>IF(A657="","",IF(OR(D657="",E657=""),"",IF(E657&lt;=D657,1,0)))</x:f>
      </x:c>
      <x:c r="N657" s="120" t="str">
        <x:f>IF(A657="","",IF(OR(H657="",I657=""),"",IFERROR(I657/H657,0)))</x:f>
      </x:c>
      <x:c r="O657" s="113" t="str">
        <x:f>IF(A657="","",IF(OR(D657="",E657=""),"",MAX(0,E657-D657)))</x:f>
      </x:c>
      <x:c r="P657" s="113" t="str">
        <x:f>IF(B657="","",WEEKDAY(B657,2))</x:f>
      </x:c>
      <x:c r="Q657" s="113" t="str">
        <x:f>IF(B657="","",MONTH(B657))</x:f>
      </x:c>
      <x:c r="R657" s="113" t="str">
        <x:f>IF(B657="","",YEAR(B657))</x:f>
      </x:c>
    </x:row>
    <x:row r="658" ht="20" customHeight="1">
      <x:c r="A658" s="247"/>
      <x:c r="B658" s="248"/>
      <x:c r="C658" s="247"/>
      <x:c r="D658" s="248"/>
      <x:c r="E658" s="248"/>
      <x:c r="F658" s="247"/>
      <x:c r="G658" s="247"/>
      <x:c r="H658" s="247"/>
      <x:c r="I658" s="247"/>
      <x:c r="J658" s="249"/>
      <x:c r="K658" s="247"/>
      <x:c r="L658" s="247"/>
      <x:c r="M658" s="113" t="str">
        <x:f>IF(A658="","",IF(OR(D658="",E658=""),"",IF(E658&lt;=D658,1,0)))</x:f>
      </x:c>
      <x:c r="N658" s="120" t="str">
        <x:f>IF(A658="","",IF(OR(H658="",I658=""),"",IFERROR(I658/H658,0)))</x:f>
      </x:c>
      <x:c r="O658" s="113" t="str">
        <x:f>IF(A658="","",IF(OR(D658="",E658=""),"",MAX(0,E658-D658)))</x:f>
      </x:c>
      <x:c r="P658" s="113" t="str">
        <x:f>IF(B658="","",WEEKDAY(B658,2))</x:f>
      </x:c>
      <x:c r="Q658" s="113" t="str">
        <x:f>IF(B658="","",MONTH(B658))</x:f>
      </x:c>
      <x:c r="R658" s="113" t="str">
        <x:f>IF(B658="","",YEAR(B658))</x:f>
      </x:c>
    </x:row>
    <x:row r="659" ht="20" customHeight="1">
      <x:c r="A659" s="247"/>
      <x:c r="B659" s="248"/>
      <x:c r="C659" s="247"/>
      <x:c r="D659" s="248"/>
      <x:c r="E659" s="248"/>
      <x:c r="F659" s="247"/>
      <x:c r="G659" s="247"/>
      <x:c r="H659" s="247"/>
      <x:c r="I659" s="247"/>
      <x:c r="J659" s="249"/>
      <x:c r="K659" s="247"/>
      <x:c r="L659" s="247"/>
      <x:c r="M659" s="113" t="str">
        <x:f>IF(A659="","",IF(OR(D659="",E659=""),"",IF(E659&lt;=D659,1,0)))</x:f>
      </x:c>
      <x:c r="N659" s="120" t="str">
        <x:f>IF(A659="","",IF(OR(H659="",I659=""),"",IFERROR(I659/H659,0)))</x:f>
      </x:c>
      <x:c r="O659" s="113" t="str">
        <x:f>IF(A659="","",IF(OR(D659="",E659=""),"",MAX(0,E659-D659)))</x:f>
      </x:c>
      <x:c r="P659" s="113" t="str">
        <x:f>IF(B659="","",WEEKDAY(B659,2))</x:f>
      </x:c>
      <x:c r="Q659" s="113" t="str">
        <x:f>IF(B659="","",MONTH(B659))</x:f>
      </x:c>
      <x:c r="R659" s="113" t="str">
        <x:f>IF(B659="","",YEAR(B659))</x:f>
      </x:c>
    </x:row>
    <x:row r="660" ht="20" customHeight="1">
      <x:c r="A660" s="247"/>
      <x:c r="B660" s="248"/>
      <x:c r="C660" s="247"/>
      <x:c r="D660" s="248"/>
      <x:c r="E660" s="248"/>
      <x:c r="F660" s="247"/>
      <x:c r="G660" s="247"/>
      <x:c r="H660" s="247"/>
      <x:c r="I660" s="247"/>
      <x:c r="J660" s="249"/>
      <x:c r="K660" s="247"/>
      <x:c r="L660" s="247"/>
      <x:c r="M660" s="113" t="str">
        <x:f>IF(A660="","",IF(OR(D660="",E660=""),"",IF(E660&lt;=D660,1,0)))</x:f>
      </x:c>
      <x:c r="N660" s="120" t="str">
        <x:f>IF(A660="","",IF(OR(H660="",I660=""),"",IFERROR(I660/H660,0)))</x:f>
      </x:c>
      <x:c r="O660" s="113" t="str">
        <x:f>IF(A660="","",IF(OR(D660="",E660=""),"",MAX(0,E660-D660)))</x:f>
      </x:c>
      <x:c r="P660" s="113" t="str">
        <x:f>IF(B660="","",WEEKDAY(B660,2))</x:f>
      </x:c>
      <x:c r="Q660" s="113" t="str">
        <x:f>IF(B660="","",MONTH(B660))</x:f>
      </x:c>
      <x:c r="R660" s="113" t="str">
        <x:f>IF(B660="","",YEAR(B660))</x:f>
      </x:c>
    </x:row>
    <x:row r="661" ht="20" customHeight="1">
      <x:c r="A661" s="247"/>
      <x:c r="B661" s="248"/>
      <x:c r="C661" s="247"/>
      <x:c r="D661" s="248"/>
      <x:c r="E661" s="248"/>
      <x:c r="F661" s="247"/>
      <x:c r="G661" s="247"/>
      <x:c r="H661" s="247"/>
      <x:c r="I661" s="247"/>
      <x:c r="J661" s="249"/>
      <x:c r="K661" s="247"/>
      <x:c r="L661" s="247"/>
      <x:c r="M661" s="113" t="str">
        <x:f>IF(A661="","",IF(OR(D661="",E661=""),"",IF(E661&lt;=D661,1,0)))</x:f>
      </x:c>
      <x:c r="N661" s="120" t="str">
        <x:f>IF(A661="","",IF(OR(H661="",I661=""),"",IFERROR(I661/H661,0)))</x:f>
      </x:c>
      <x:c r="O661" s="113" t="str">
        <x:f>IF(A661="","",IF(OR(D661="",E661=""),"",MAX(0,E661-D661)))</x:f>
      </x:c>
      <x:c r="P661" s="113" t="str">
        <x:f>IF(B661="","",WEEKDAY(B661,2))</x:f>
      </x:c>
      <x:c r="Q661" s="113" t="str">
        <x:f>IF(B661="","",MONTH(B661))</x:f>
      </x:c>
      <x:c r="R661" s="113" t="str">
        <x:f>IF(B661="","",YEAR(B661))</x:f>
      </x:c>
    </x:row>
    <x:row r="662" ht="20" customHeight="1">
      <x:c r="A662" s="247"/>
      <x:c r="B662" s="248"/>
      <x:c r="C662" s="247"/>
      <x:c r="D662" s="248"/>
      <x:c r="E662" s="248"/>
      <x:c r="F662" s="247"/>
      <x:c r="G662" s="247"/>
      <x:c r="H662" s="247"/>
      <x:c r="I662" s="247"/>
      <x:c r="J662" s="249"/>
      <x:c r="K662" s="247"/>
      <x:c r="L662" s="247"/>
      <x:c r="M662" s="113" t="str">
        <x:f>IF(A662="","",IF(OR(D662="",E662=""),"",IF(E662&lt;=D662,1,0)))</x:f>
      </x:c>
      <x:c r="N662" s="120" t="str">
        <x:f>IF(A662="","",IF(OR(H662="",I662=""),"",IFERROR(I662/H662,0)))</x:f>
      </x:c>
      <x:c r="O662" s="113" t="str">
        <x:f>IF(A662="","",IF(OR(D662="",E662=""),"",MAX(0,E662-D662)))</x:f>
      </x:c>
      <x:c r="P662" s="113" t="str">
        <x:f>IF(B662="","",WEEKDAY(B662,2))</x:f>
      </x:c>
      <x:c r="Q662" s="113" t="str">
        <x:f>IF(B662="","",MONTH(B662))</x:f>
      </x:c>
      <x:c r="R662" s="113" t="str">
        <x:f>IF(B662="","",YEAR(B662))</x:f>
      </x:c>
    </x:row>
    <x:row r="663" ht="20" customHeight="1">
      <x:c r="A663" s="247"/>
      <x:c r="B663" s="248"/>
      <x:c r="C663" s="247"/>
      <x:c r="D663" s="248"/>
      <x:c r="E663" s="248"/>
      <x:c r="F663" s="247"/>
      <x:c r="G663" s="247"/>
      <x:c r="H663" s="247"/>
      <x:c r="I663" s="247"/>
      <x:c r="J663" s="249"/>
      <x:c r="K663" s="247"/>
      <x:c r="L663" s="247"/>
      <x:c r="M663" s="113" t="str">
        <x:f>IF(A663="","",IF(OR(D663="",E663=""),"",IF(E663&lt;=D663,1,0)))</x:f>
      </x:c>
      <x:c r="N663" s="120" t="str">
        <x:f>IF(A663="","",IF(OR(H663="",I663=""),"",IFERROR(I663/H663,0)))</x:f>
      </x:c>
      <x:c r="O663" s="113" t="str">
        <x:f>IF(A663="","",IF(OR(D663="",E663=""),"",MAX(0,E663-D663)))</x:f>
      </x:c>
      <x:c r="P663" s="113" t="str">
        <x:f>IF(B663="","",WEEKDAY(B663,2))</x:f>
      </x:c>
      <x:c r="Q663" s="113" t="str">
        <x:f>IF(B663="","",MONTH(B663))</x:f>
      </x:c>
      <x:c r="R663" s="113" t="str">
        <x:f>IF(B663="","",YEAR(B663))</x:f>
      </x:c>
    </x:row>
    <x:row r="664" ht="20" customHeight="1">
      <x:c r="A664" s="247"/>
      <x:c r="B664" s="248"/>
      <x:c r="C664" s="247"/>
      <x:c r="D664" s="248"/>
      <x:c r="E664" s="248"/>
      <x:c r="F664" s="247"/>
      <x:c r="G664" s="247"/>
      <x:c r="H664" s="247"/>
      <x:c r="I664" s="247"/>
      <x:c r="J664" s="249"/>
      <x:c r="K664" s="247"/>
      <x:c r="L664" s="247"/>
      <x:c r="M664" s="113" t="str">
        <x:f>IF(A664="","",IF(OR(D664="",E664=""),"",IF(E664&lt;=D664,1,0)))</x:f>
      </x:c>
      <x:c r="N664" s="120" t="str">
        <x:f>IF(A664="","",IF(OR(H664="",I664=""),"",IFERROR(I664/H664,0)))</x:f>
      </x:c>
      <x:c r="O664" s="113" t="str">
        <x:f>IF(A664="","",IF(OR(D664="",E664=""),"",MAX(0,E664-D664)))</x:f>
      </x:c>
      <x:c r="P664" s="113" t="str">
        <x:f>IF(B664="","",WEEKDAY(B664,2))</x:f>
      </x:c>
      <x:c r="Q664" s="113" t="str">
        <x:f>IF(B664="","",MONTH(B664))</x:f>
      </x:c>
      <x:c r="R664" s="113" t="str">
        <x:f>IF(B664="","",YEAR(B664))</x:f>
      </x:c>
    </x:row>
    <x:row r="665" ht="20" customHeight="1">
      <x:c r="A665" s="247"/>
      <x:c r="B665" s="248"/>
      <x:c r="C665" s="247"/>
      <x:c r="D665" s="248"/>
      <x:c r="E665" s="248"/>
      <x:c r="F665" s="247"/>
      <x:c r="G665" s="247"/>
      <x:c r="H665" s="247"/>
      <x:c r="I665" s="247"/>
      <x:c r="J665" s="249"/>
      <x:c r="K665" s="247"/>
      <x:c r="L665" s="247"/>
      <x:c r="M665" s="113" t="str">
        <x:f>IF(A665="","",IF(OR(D665="",E665=""),"",IF(E665&lt;=D665,1,0)))</x:f>
      </x:c>
      <x:c r="N665" s="120" t="str">
        <x:f>IF(A665="","",IF(OR(H665="",I665=""),"",IFERROR(I665/H665,0)))</x:f>
      </x:c>
      <x:c r="O665" s="113" t="str">
        <x:f>IF(A665="","",IF(OR(D665="",E665=""),"",MAX(0,E665-D665)))</x:f>
      </x:c>
      <x:c r="P665" s="113" t="str">
        <x:f>IF(B665="","",WEEKDAY(B665,2))</x:f>
      </x:c>
      <x:c r="Q665" s="113" t="str">
        <x:f>IF(B665="","",MONTH(B665))</x:f>
      </x:c>
      <x:c r="R665" s="113" t="str">
        <x:f>IF(B665="","",YEAR(B665))</x:f>
      </x:c>
    </x:row>
    <x:row r="666" ht="20" customHeight="1">
      <x:c r="A666" s="247"/>
      <x:c r="B666" s="248"/>
      <x:c r="C666" s="247"/>
      <x:c r="D666" s="248"/>
      <x:c r="E666" s="248"/>
      <x:c r="F666" s="247"/>
      <x:c r="G666" s="247"/>
      <x:c r="H666" s="247"/>
      <x:c r="I666" s="247"/>
      <x:c r="J666" s="249"/>
      <x:c r="K666" s="247"/>
      <x:c r="L666" s="247"/>
      <x:c r="M666" s="113" t="str">
        <x:f>IF(A666="","",IF(OR(D666="",E666=""),"",IF(E666&lt;=D666,1,0)))</x:f>
      </x:c>
      <x:c r="N666" s="120" t="str">
        <x:f>IF(A666="","",IF(OR(H666="",I666=""),"",IFERROR(I666/H666,0)))</x:f>
      </x:c>
      <x:c r="O666" s="113" t="str">
        <x:f>IF(A666="","",IF(OR(D666="",E666=""),"",MAX(0,E666-D666)))</x:f>
      </x:c>
      <x:c r="P666" s="113" t="str">
        <x:f>IF(B666="","",WEEKDAY(B666,2))</x:f>
      </x:c>
      <x:c r="Q666" s="113" t="str">
        <x:f>IF(B666="","",MONTH(B666))</x:f>
      </x:c>
      <x:c r="R666" s="113" t="str">
        <x:f>IF(B666="","",YEAR(B666))</x:f>
      </x:c>
    </x:row>
    <x:row r="667" ht="20" customHeight="1">
      <x:c r="A667" s="247"/>
      <x:c r="B667" s="248"/>
      <x:c r="C667" s="247"/>
      <x:c r="D667" s="248"/>
      <x:c r="E667" s="248"/>
      <x:c r="F667" s="247"/>
      <x:c r="G667" s="247"/>
      <x:c r="H667" s="247"/>
      <x:c r="I667" s="247"/>
      <x:c r="J667" s="249"/>
      <x:c r="K667" s="247"/>
      <x:c r="L667" s="247"/>
      <x:c r="M667" s="113" t="str">
        <x:f>IF(A667="","",IF(OR(D667="",E667=""),"",IF(E667&lt;=D667,1,0)))</x:f>
      </x:c>
      <x:c r="N667" s="120" t="str">
        <x:f>IF(A667="","",IF(OR(H667="",I667=""),"",IFERROR(I667/H667,0)))</x:f>
      </x:c>
      <x:c r="O667" s="113" t="str">
        <x:f>IF(A667="","",IF(OR(D667="",E667=""),"",MAX(0,E667-D667)))</x:f>
      </x:c>
      <x:c r="P667" s="113" t="str">
        <x:f>IF(B667="","",WEEKDAY(B667,2))</x:f>
      </x:c>
      <x:c r="Q667" s="113" t="str">
        <x:f>IF(B667="","",MONTH(B667))</x:f>
      </x:c>
      <x:c r="R667" s="113" t="str">
        <x:f>IF(B667="","",YEAR(B667))</x:f>
      </x:c>
    </x:row>
    <x:row r="668" ht="20" customHeight="1">
      <x:c r="A668" s="247"/>
      <x:c r="B668" s="248"/>
      <x:c r="C668" s="247"/>
      <x:c r="D668" s="248"/>
      <x:c r="E668" s="248"/>
      <x:c r="F668" s="247"/>
      <x:c r="G668" s="247"/>
      <x:c r="H668" s="247"/>
      <x:c r="I668" s="247"/>
      <x:c r="J668" s="249"/>
      <x:c r="K668" s="247"/>
      <x:c r="L668" s="247"/>
      <x:c r="M668" s="113" t="str">
        <x:f>IF(A668="","",IF(OR(D668="",E668=""),"",IF(E668&lt;=D668,1,0)))</x:f>
      </x:c>
      <x:c r="N668" s="120" t="str">
        <x:f>IF(A668="","",IF(OR(H668="",I668=""),"",IFERROR(I668/H668,0)))</x:f>
      </x:c>
      <x:c r="O668" s="113" t="str">
        <x:f>IF(A668="","",IF(OR(D668="",E668=""),"",MAX(0,E668-D668)))</x:f>
      </x:c>
      <x:c r="P668" s="113" t="str">
        <x:f>IF(B668="","",WEEKDAY(B668,2))</x:f>
      </x:c>
      <x:c r="Q668" s="113" t="str">
        <x:f>IF(B668="","",MONTH(B668))</x:f>
      </x:c>
      <x:c r="R668" s="113" t="str">
        <x:f>IF(B668="","",YEAR(B668))</x:f>
      </x:c>
    </x:row>
    <x:row r="669" ht="20" customHeight="1">
      <x:c r="A669" s="247"/>
      <x:c r="B669" s="248"/>
      <x:c r="C669" s="247"/>
      <x:c r="D669" s="248"/>
      <x:c r="E669" s="248"/>
      <x:c r="F669" s="247"/>
      <x:c r="G669" s="247"/>
      <x:c r="H669" s="247"/>
      <x:c r="I669" s="247"/>
      <x:c r="J669" s="249"/>
      <x:c r="K669" s="247"/>
      <x:c r="L669" s="247"/>
      <x:c r="M669" s="113" t="str">
        <x:f>IF(A669="","",IF(OR(D669="",E669=""),"",IF(E669&lt;=D669,1,0)))</x:f>
      </x:c>
      <x:c r="N669" s="120" t="str">
        <x:f>IF(A669="","",IF(OR(H669="",I669=""),"",IFERROR(I669/H669,0)))</x:f>
      </x:c>
      <x:c r="O669" s="113" t="str">
        <x:f>IF(A669="","",IF(OR(D669="",E669=""),"",MAX(0,E669-D669)))</x:f>
      </x:c>
      <x:c r="P669" s="113" t="str">
        <x:f>IF(B669="","",WEEKDAY(B669,2))</x:f>
      </x:c>
      <x:c r="Q669" s="113" t="str">
        <x:f>IF(B669="","",MONTH(B669))</x:f>
      </x:c>
      <x:c r="R669" s="113" t="str">
        <x:f>IF(B669="","",YEAR(B669))</x:f>
      </x:c>
    </x:row>
    <x:row r="670" ht="20" customHeight="1">
      <x:c r="A670" s="247"/>
      <x:c r="B670" s="248"/>
      <x:c r="C670" s="247"/>
      <x:c r="D670" s="248"/>
      <x:c r="E670" s="248"/>
      <x:c r="F670" s="247"/>
      <x:c r="G670" s="247"/>
      <x:c r="H670" s="247"/>
      <x:c r="I670" s="247"/>
      <x:c r="J670" s="249"/>
      <x:c r="K670" s="247"/>
      <x:c r="L670" s="247"/>
      <x:c r="M670" s="113" t="str">
        <x:f>IF(A670="","",IF(OR(D670="",E670=""),"",IF(E670&lt;=D670,1,0)))</x:f>
      </x:c>
      <x:c r="N670" s="120" t="str">
        <x:f>IF(A670="","",IF(OR(H670="",I670=""),"",IFERROR(I670/H670,0)))</x:f>
      </x:c>
      <x:c r="O670" s="113" t="str">
        <x:f>IF(A670="","",IF(OR(D670="",E670=""),"",MAX(0,E670-D670)))</x:f>
      </x:c>
      <x:c r="P670" s="113" t="str">
        <x:f>IF(B670="","",WEEKDAY(B670,2))</x:f>
      </x:c>
      <x:c r="Q670" s="113" t="str">
        <x:f>IF(B670="","",MONTH(B670))</x:f>
      </x:c>
      <x:c r="R670" s="113" t="str">
        <x:f>IF(B670="","",YEAR(B670))</x:f>
      </x:c>
    </x:row>
    <x:row r="671" ht="20" customHeight="1">
      <x:c r="A671" s="247"/>
      <x:c r="B671" s="248"/>
      <x:c r="C671" s="247"/>
      <x:c r="D671" s="248"/>
      <x:c r="E671" s="248"/>
      <x:c r="F671" s="247"/>
      <x:c r="G671" s="247"/>
      <x:c r="H671" s="247"/>
      <x:c r="I671" s="247"/>
      <x:c r="J671" s="249"/>
      <x:c r="K671" s="247"/>
      <x:c r="L671" s="247"/>
      <x:c r="M671" s="113" t="str">
        <x:f>IF(A671="","",IF(OR(D671="",E671=""),"",IF(E671&lt;=D671,1,0)))</x:f>
      </x:c>
      <x:c r="N671" s="120" t="str">
        <x:f>IF(A671="","",IF(OR(H671="",I671=""),"",IFERROR(I671/H671,0)))</x:f>
      </x:c>
      <x:c r="O671" s="113" t="str">
        <x:f>IF(A671="","",IF(OR(D671="",E671=""),"",MAX(0,E671-D671)))</x:f>
      </x:c>
      <x:c r="P671" s="113" t="str">
        <x:f>IF(B671="","",WEEKDAY(B671,2))</x:f>
      </x:c>
      <x:c r="Q671" s="113" t="str">
        <x:f>IF(B671="","",MONTH(B671))</x:f>
      </x:c>
      <x:c r="R671" s="113" t="str">
        <x:f>IF(B671="","",YEAR(B671))</x:f>
      </x:c>
    </x:row>
    <x:row r="672" ht="20" customHeight="1">
      <x:c r="A672" s="247"/>
      <x:c r="B672" s="248"/>
      <x:c r="C672" s="247"/>
      <x:c r="D672" s="248"/>
      <x:c r="E672" s="248"/>
      <x:c r="F672" s="247"/>
      <x:c r="G672" s="247"/>
      <x:c r="H672" s="247"/>
      <x:c r="I672" s="247"/>
      <x:c r="J672" s="249"/>
      <x:c r="K672" s="247"/>
      <x:c r="L672" s="247"/>
      <x:c r="M672" s="113" t="str">
        <x:f>IF(A672="","",IF(OR(D672="",E672=""),"",IF(E672&lt;=D672,1,0)))</x:f>
      </x:c>
      <x:c r="N672" s="120" t="str">
        <x:f>IF(A672="","",IF(OR(H672="",I672=""),"",IFERROR(I672/H672,0)))</x:f>
      </x:c>
      <x:c r="O672" s="113" t="str">
        <x:f>IF(A672="","",IF(OR(D672="",E672=""),"",MAX(0,E672-D672)))</x:f>
      </x:c>
      <x:c r="P672" s="113" t="str">
        <x:f>IF(B672="","",WEEKDAY(B672,2))</x:f>
      </x:c>
      <x:c r="Q672" s="113" t="str">
        <x:f>IF(B672="","",MONTH(B672))</x:f>
      </x:c>
      <x:c r="R672" s="113" t="str">
        <x:f>IF(B672="","",YEAR(B672))</x:f>
      </x:c>
    </x:row>
    <x:row r="673" ht="20" customHeight="1">
      <x:c r="A673" s="247"/>
      <x:c r="B673" s="248"/>
      <x:c r="C673" s="247"/>
      <x:c r="D673" s="248"/>
      <x:c r="E673" s="248"/>
      <x:c r="F673" s="247"/>
      <x:c r="G673" s="247"/>
      <x:c r="H673" s="247"/>
      <x:c r="I673" s="247"/>
      <x:c r="J673" s="249"/>
      <x:c r="K673" s="247"/>
      <x:c r="L673" s="247"/>
      <x:c r="M673" s="113" t="str">
        <x:f>IF(A673="","",IF(OR(D673="",E673=""),"",IF(E673&lt;=D673,1,0)))</x:f>
      </x:c>
      <x:c r="N673" s="120" t="str">
        <x:f>IF(A673="","",IF(OR(H673="",I673=""),"",IFERROR(I673/H673,0)))</x:f>
      </x:c>
      <x:c r="O673" s="113" t="str">
        <x:f>IF(A673="","",IF(OR(D673="",E673=""),"",MAX(0,E673-D673)))</x:f>
      </x:c>
      <x:c r="P673" s="113" t="str">
        <x:f>IF(B673="","",WEEKDAY(B673,2))</x:f>
      </x:c>
      <x:c r="Q673" s="113" t="str">
        <x:f>IF(B673="","",MONTH(B673))</x:f>
      </x:c>
      <x:c r="R673" s="113" t="str">
        <x:f>IF(B673="","",YEAR(B673))</x:f>
      </x:c>
    </x:row>
    <x:row r="674" ht="20" customHeight="1">
      <x:c r="A674" s="247"/>
      <x:c r="B674" s="248"/>
      <x:c r="C674" s="247"/>
      <x:c r="D674" s="248"/>
      <x:c r="E674" s="248"/>
      <x:c r="F674" s="247"/>
      <x:c r="G674" s="247"/>
      <x:c r="H674" s="247"/>
      <x:c r="I674" s="247"/>
      <x:c r="J674" s="249"/>
      <x:c r="K674" s="247"/>
      <x:c r="L674" s="247"/>
      <x:c r="M674" s="113" t="str">
        <x:f>IF(A674="","",IF(OR(D674="",E674=""),"",IF(E674&lt;=D674,1,0)))</x:f>
      </x:c>
      <x:c r="N674" s="120" t="str">
        <x:f>IF(A674="","",IF(OR(H674="",I674=""),"",IFERROR(I674/H674,0)))</x:f>
      </x:c>
      <x:c r="O674" s="113" t="str">
        <x:f>IF(A674="","",IF(OR(D674="",E674=""),"",MAX(0,E674-D674)))</x:f>
      </x:c>
      <x:c r="P674" s="113" t="str">
        <x:f>IF(B674="","",WEEKDAY(B674,2))</x:f>
      </x:c>
      <x:c r="Q674" s="113" t="str">
        <x:f>IF(B674="","",MONTH(B674))</x:f>
      </x:c>
      <x:c r="R674" s="113" t="str">
        <x:f>IF(B674="","",YEAR(B674))</x:f>
      </x:c>
    </x:row>
    <x:row r="675" ht="20" customHeight="1">
      <x:c r="A675" s="247"/>
      <x:c r="B675" s="248"/>
      <x:c r="C675" s="247"/>
      <x:c r="D675" s="248"/>
      <x:c r="E675" s="248"/>
      <x:c r="F675" s="247"/>
      <x:c r="G675" s="247"/>
      <x:c r="H675" s="247"/>
      <x:c r="I675" s="247"/>
      <x:c r="J675" s="249"/>
      <x:c r="K675" s="247"/>
      <x:c r="L675" s="247"/>
      <x:c r="M675" s="113" t="str">
        <x:f>IF(A675="","",IF(OR(D675="",E675=""),"",IF(E675&lt;=D675,1,0)))</x:f>
      </x:c>
      <x:c r="N675" s="120" t="str">
        <x:f>IF(A675="","",IF(OR(H675="",I675=""),"",IFERROR(I675/H675,0)))</x:f>
      </x:c>
      <x:c r="O675" s="113" t="str">
        <x:f>IF(A675="","",IF(OR(D675="",E675=""),"",MAX(0,E675-D675)))</x:f>
      </x:c>
      <x:c r="P675" s="113" t="str">
        <x:f>IF(B675="","",WEEKDAY(B675,2))</x:f>
      </x:c>
      <x:c r="Q675" s="113" t="str">
        <x:f>IF(B675="","",MONTH(B675))</x:f>
      </x:c>
      <x:c r="R675" s="113" t="str">
        <x:f>IF(B675="","",YEAR(B675))</x:f>
      </x:c>
    </x:row>
    <x:row r="676" ht="20" customHeight="1">
      <x:c r="A676" s="247"/>
      <x:c r="B676" s="248"/>
      <x:c r="C676" s="247"/>
      <x:c r="D676" s="248"/>
      <x:c r="E676" s="248"/>
      <x:c r="F676" s="247"/>
      <x:c r="G676" s="247"/>
      <x:c r="H676" s="247"/>
      <x:c r="I676" s="247"/>
      <x:c r="J676" s="249"/>
      <x:c r="K676" s="247"/>
      <x:c r="L676" s="247"/>
      <x:c r="M676" s="113" t="str">
        <x:f>IF(A676="","",IF(OR(D676="",E676=""),"",IF(E676&lt;=D676,1,0)))</x:f>
      </x:c>
      <x:c r="N676" s="120" t="str">
        <x:f>IF(A676="","",IF(OR(H676="",I676=""),"",IFERROR(I676/H676,0)))</x:f>
      </x:c>
      <x:c r="O676" s="113" t="str">
        <x:f>IF(A676="","",IF(OR(D676="",E676=""),"",MAX(0,E676-D676)))</x:f>
      </x:c>
      <x:c r="P676" s="113" t="str">
        <x:f>IF(B676="","",WEEKDAY(B676,2))</x:f>
      </x:c>
      <x:c r="Q676" s="113" t="str">
        <x:f>IF(B676="","",MONTH(B676))</x:f>
      </x:c>
      <x:c r="R676" s="113" t="str">
        <x:f>IF(B676="","",YEAR(B676))</x:f>
      </x:c>
    </x:row>
    <x:row r="677" ht="20" customHeight="1">
      <x:c r="A677" s="247"/>
      <x:c r="B677" s="248"/>
      <x:c r="C677" s="247"/>
      <x:c r="D677" s="248"/>
      <x:c r="E677" s="248"/>
      <x:c r="F677" s="247"/>
      <x:c r="G677" s="247"/>
      <x:c r="H677" s="247"/>
      <x:c r="I677" s="247"/>
      <x:c r="J677" s="249"/>
      <x:c r="K677" s="247"/>
      <x:c r="L677" s="247"/>
      <x:c r="M677" s="113" t="str">
        <x:f>IF(A677="","",IF(OR(D677="",E677=""),"",IF(E677&lt;=D677,1,0)))</x:f>
      </x:c>
      <x:c r="N677" s="120" t="str">
        <x:f>IF(A677="","",IF(OR(H677="",I677=""),"",IFERROR(I677/H677,0)))</x:f>
      </x:c>
      <x:c r="O677" s="113" t="str">
        <x:f>IF(A677="","",IF(OR(D677="",E677=""),"",MAX(0,E677-D677)))</x:f>
      </x:c>
      <x:c r="P677" s="113" t="str">
        <x:f>IF(B677="","",WEEKDAY(B677,2))</x:f>
      </x:c>
      <x:c r="Q677" s="113" t="str">
        <x:f>IF(B677="","",MONTH(B677))</x:f>
      </x:c>
      <x:c r="R677" s="113" t="str">
        <x:f>IF(B677="","",YEAR(B677))</x:f>
      </x:c>
    </x:row>
    <x:row r="678" ht="20" customHeight="1">
      <x:c r="A678" s="247"/>
      <x:c r="B678" s="248"/>
      <x:c r="C678" s="247"/>
      <x:c r="D678" s="248"/>
      <x:c r="E678" s="248"/>
      <x:c r="F678" s="247"/>
      <x:c r="G678" s="247"/>
      <x:c r="H678" s="247"/>
      <x:c r="I678" s="247"/>
      <x:c r="J678" s="249"/>
      <x:c r="K678" s="247"/>
      <x:c r="L678" s="247"/>
      <x:c r="M678" s="113" t="str">
        <x:f>IF(A678="","",IF(OR(D678="",E678=""),"",IF(E678&lt;=D678,1,0)))</x:f>
      </x:c>
      <x:c r="N678" s="120" t="str">
        <x:f>IF(A678="","",IF(OR(H678="",I678=""),"",IFERROR(I678/H678,0)))</x:f>
      </x:c>
      <x:c r="O678" s="113" t="str">
        <x:f>IF(A678="","",IF(OR(D678="",E678=""),"",MAX(0,E678-D678)))</x:f>
      </x:c>
      <x:c r="P678" s="113" t="str">
        <x:f>IF(B678="","",WEEKDAY(B678,2))</x:f>
      </x:c>
      <x:c r="Q678" s="113" t="str">
        <x:f>IF(B678="","",MONTH(B678))</x:f>
      </x:c>
      <x:c r="R678" s="113" t="str">
        <x:f>IF(B678="","",YEAR(B678))</x:f>
      </x:c>
    </x:row>
    <x:row r="679" ht="20" customHeight="1">
      <x:c r="A679" s="247"/>
      <x:c r="B679" s="248"/>
      <x:c r="C679" s="247"/>
      <x:c r="D679" s="248"/>
      <x:c r="E679" s="248"/>
      <x:c r="F679" s="247"/>
      <x:c r="G679" s="247"/>
      <x:c r="H679" s="247"/>
      <x:c r="I679" s="247"/>
      <x:c r="J679" s="249"/>
      <x:c r="K679" s="247"/>
      <x:c r="L679" s="247"/>
      <x:c r="M679" s="113" t="str">
        <x:f>IF(A679="","",IF(OR(D679="",E679=""),"",IF(E679&lt;=D679,1,0)))</x:f>
      </x:c>
      <x:c r="N679" s="120" t="str">
        <x:f>IF(A679="","",IF(OR(H679="",I679=""),"",IFERROR(I679/H679,0)))</x:f>
      </x:c>
      <x:c r="O679" s="113" t="str">
        <x:f>IF(A679="","",IF(OR(D679="",E679=""),"",MAX(0,E679-D679)))</x:f>
      </x:c>
      <x:c r="P679" s="113" t="str">
        <x:f>IF(B679="","",WEEKDAY(B679,2))</x:f>
      </x:c>
      <x:c r="Q679" s="113" t="str">
        <x:f>IF(B679="","",MONTH(B679))</x:f>
      </x:c>
      <x:c r="R679" s="113" t="str">
        <x:f>IF(B679="","",YEAR(B679))</x:f>
      </x:c>
    </x:row>
    <x:row r="680" ht="20" customHeight="1">
      <x:c r="A680" s="247"/>
      <x:c r="B680" s="248"/>
      <x:c r="C680" s="247"/>
      <x:c r="D680" s="248"/>
      <x:c r="E680" s="248"/>
      <x:c r="F680" s="247"/>
      <x:c r="G680" s="247"/>
      <x:c r="H680" s="247"/>
      <x:c r="I680" s="247"/>
      <x:c r="J680" s="249"/>
      <x:c r="K680" s="247"/>
      <x:c r="L680" s="247"/>
      <x:c r="M680" s="113" t="str">
        <x:f>IF(A680="","",IF(OR(D680="",E680=""),"",IF(E680&lt;=D680,1,0)))</x:f>
      </x:c>
      <x:c r="N680" s="120" t="str">
        <x:f>IF(A680="","",IF(OR(H680="",I680=""),"",IFERROR(I680/H680,0)))</x:f>
      </x:c>
      <x:c r="O680" s="113" t="str">
        <x:f>IF(A680="","",IF(OR(D680="",E680=""),"",MAX(0,E680-D680)))</x:f>
      </x:c>
      <x:c r="P680" s="113" t="str">
        <x:f>IF(B680="","",WEEKDAY(B680,2))</x:f>
      </x:c>
      <x:c r="Q680" s="113" t="str">
        <x:f>IF(B680="","",MONTH(B680))</x:f>
      </x:c>
      <x:c r="R680" s="113" t="str">
        <x:f>IF(B680="","",YEAR(B680))</x:f>
      </x:c>
    </x:row>
    <x:row r="681" ht="20" customHeight="1">
      <x:c r="A681" s="247"/>
      <x:c r="B681" s="248"/>
      <x:c r="C681" s="247"/>
      <x:c r="D681" s="248"/>
      <x:c r="E681" s="248"/>
      <x:c r="F681" s="247"/>
      <x:c r="G681" s="247"/>
      <x:c r="H681" s="247"/>
      <x:c r="I681" s="247"/>
      <x:c r="J681" s="249"/>
      <x:c r="K681" s="247"/>
      <x:c r="L681" s="247"/>
      <x:c r="M681" s="113" t="str">
        <x:f>IF(A681="","",IF(OR(D681="",E681=""),"",IF(E681&lt;=D681,1,0)))</x:f>
      </x:c>
      <x:c r="N681" s="120" t="str">
        <x:f>IF(A681="","",IF(OR(H681="",I681=""),"",IFERROR(I681/H681,0)))</x:f>
      </x:c>
      <x:c r="O681" s="113" t="str">
        <x:f>IF(A681="","",IF(OR(D681="",E681=""),"",MAX(0,E681-D681)))</x:f>
      </x:c>
      <x:c r="P681" s="113" t="str">
        <x:f>IF(B681="","",WEEKDAY(B681,2))</x:f>
      </x:c>
      <x:c r="Q681" s="113" t="str">
        <x:f>IF(B681="","",MONTH(B681))</x:f>
      </x:c>
      <x:c r="R681" s="113" t="str">
        <x:f>IF(B681="","",YEAR(B681))</x:f>
      </x:c>
    </x:row>
    <x:row r="682" ht="20" customHeight="1">
      <x:c r="A682" s="247"/>
      <x:c r="B682" s="248"/>
      <x:c r="C682" s="247"/>
      <x:c r="D682" s="248"/>
      <x:c r="E682" s="248"/>
      <x:c r="F682" s="247"/>
      <x:c r="G682" s="247"/>
      <x:c r="H682" s="247"/>
      <x:c r="I682" s="247"/>
      <x:c r="J682" s="249"/>
      <x:c r="K682" s="247"/>
      <x:c r="L682" s="247"/>
      <x:c r="M682" s="113" t="str">
        <x:f>IF(A682="","",IF(OR(D682="",E682=""),"",IF(E682&lt;=D682,1,0)))</x:f>
      </x:c>
      <x:c r="N682" s="120" t="str">
        <x:f>IF(A682="","",IF(OR(H682="",I682=""),"",IFERROR(I682/H682,0)))</x:f>
      </x:c>
      <x:c r="O682" s="113" t="str">
        <x:f>IF(A682="","",IF(OR(D682="",E682=""),"",MAX(0,E682-D682)))</x:f>
      </x:c>
      <x:c r="P682" s="113" t="str">
        <x:f>IF(B682="","",WEEKDAY(B682,2))</x:f>
      </x:c>
      <x:c r="Q682" s="113" t="str">
        <x:f>IF(B682="","",MONTH(B682))</x:f>
      </x:c>
      <x:c r="R682" s="113" t="str">
        <x:f>IF(B682="","",YEAR(B682))</x:f>
      </x:c>
    </x:row>
    <x:row r="683" ht="20" customHeight="1">
      <x:c r="A683" s="247"/>
      <x:c r="B683" s="248"/>
      <x:c r="C683" s="247"/>
      <x:c r="D683" s="248"/>
      <x:c r="E683" s="248"/>
      <x:c r="F683" s="247"/>
      <x:c r="G683" s="247"/>
      <x:c r="H683" s="247"/>
      <x:c r="I683" s="247"/>
      <x:c r="J683" s="249"/>
      <x:c r="K683" s="247"/>
      <x:c r="L683" s="247"/>
      <x:c r="M683" s="113" t="str">
        <x:f>IF(A683="","",IF(OR(D683="",E683=""),"",IF(E683&lt;=D683,1,0)))</x:f>
      </x:c>
      <x:c r="N683" s="120" t="str">
        <x:f>IF(A683="","",IF(OR(H683="",I683=""),"",IFERROR(I683/H683,0)))</x:f>
      </x:c>
      <x:c r="O683" s="113" t="str">
        <x:f>IF(A683="","",IF(OR(D683="",E683=""),"",MAX(0,E683-D683)))</x:f>
      </x:c>
      <x:c r="P683" s="113" t="str">
        <x:f>IF(B683="","",WEEKDAY(B683,2))</x:f>
      </x:c>
      <x:c r="Q683" s="113" t="str">
        <x:f>IF(B683="","",MONTH(B683))</x:f>
      </x:c>
      <x:c r="R683" s="113" t="str">
        <x:f>IF(B683="","",YEAR(B683))</x:f>
      </x:c>
    </x:row>
    <x:row r="684" ht="20" customHeight="1">
      <x:c r="A684" s="247"/>
      <x:c r="B684" s="248"/>
      <x:c r="C684" s="247"/>
      <x:c r="D684" s="248"/>
      <x:c r="E684" s="248"/>
      <x:c r="F684" s="247"/>
      <x:c r="G684" s="247"/>
      <x:c r="H684" s="247"/>
      <x:c r="I684" s="247"/>
      <x:c r="J684" s="249"/>
      <x:c r="K684" s="247"/>
      <x:c r="L684" s="247"/>
      <x:c r="M684" s="113" t="str">
        <x:f>IF(A684="","",IF(OR(D684="",E684=""),"",IF(E684&lt;=D684,1,0)))</x:f>
      </x:c>
      <x:c r="N684" s="120" t="str">
        <x:f>IF(A684="","",IF(OR(H684="",I684=""),"",IFERROR(I684/H684,0)))</x:f>
      </x:c>
      <x:c r="O684" s="113" t="str">
        <x:f>IF(A684="","",IF(OR(D684="",E684=""),"",MAX(0,E684-D684)))</x:f>
      </x:c>
      <x:c r="P684" s="113" t="str">
        <x:f>IF(B684="","",WEEKDAY(B684,2))</x:f>
      </x:c>
      <x:c r="Q684" s="113" t="str">
        <x:f>IF(B684="","",MONTH(B684))</x:f>
      </x:c>
      <x:c r="R684" s="113" t="str">
        <x:f>IF(B684="","",YEAR(B684))</x:f>
      </x:c>
    </x:row>
    <x:row r="685" ht="20" customHeight="1">
      <x:c r="A685" s="247"/>
      <x:c r="B685" s="248"/>
      <x:c r="C685" s="247"/>
      <x:c r="D685" s="248"/>
      <x:c r="E685" s="248"/>
      <x:c r="F685" s="247"/>
      <x:c r="G685" s="247"/>
      <x:c r="H685" s="247"/>
      <x:c r="I685" s="247"/>
      <x:c r="J685" s="249"/>
      <x:c r="K685" s="247"/>
      <x:c r="L685" s="247"/>
      <x:c r="M685" s="113" t="str">
        <x:f>IF(A685="","",IF(OR(D685="",E685=""),"",IF(E685&lt;=D685,1,0)))</x:f>
      </x:c>
      <x:c r="N685" s="120" t="str">
        <x:f>IF(A685="","",IF(OR(H685="",I685=""),"",IFERROR(I685/H685,0)))</x:f>
      </x:c>
      <x:c r="O685" s="113" t="str">
        <x:f>IF(A685="","",IF(OR(D685="",E685=""),"",MAX(0,E685-D685)))</x:f>
      </x:c>
      <x:c r="P685" s="113" t="str">
        <x:f>IF(B685="","",WEEKDAY(B685,2))</x:f>
      </x:c>
      <x:c r="Q685" s="113" t="str">
        <x:f>IF(B685="","",MONTH(B685))</x:f>
      </x:c>
      <x:c r="R685" s="113" t="str">
        <x:f>IF(B685="","",YEAR(B685))</x:f>
      </x:c>
    </x:row>
    <x:row r="686" ht="20" customHeight="1">
      <x:c r="A686" s="247"/>
      <x:c r="B686" s="248"/>
      <x:c r="C686" s="247"/>
      <x:c r="D686" s="248"/>
      <x:c r="E686" s="248"/>
      <x:c r="F686" s="247"/>
      <x:c r="G686" s="247"/>
      <x:c r="H686" s="247"/>
      <x:c r="I686" s="247"/>
      <x:c r="J686" s="249"/>
      <x:c r="K686" s="247"/>
      <x:c r="L686" s="247"/>
      <x:c r="M686" s="113" t="str">
        <x:f>IF(A686="","",IF(OR(D686="",E686=""),"",IF(E686&lt;=D686,1,0)))</x:f>
      </x:c>
      <x:c r="N686" s="120" t="str">
        <x:f>IF(A686="","",IF(OR(H686="",I686=""),"",IFERROR(I686/H686,0)))</x:f>
      </x:c>
      <x:c r="O686" s="113" t="str">
        <x:f>IF(A686="","",IF(OR(D686="",E686=""),"",MAX(0,E686-D686)))</x:f>
      </x:c>
      <x:c r="P686" s="113" t="str">
        <x:f>IF(B686="","",WEEKDAY(B686,2))</x:f>
      </x:c>
      <x:c r="Q686" s="113" t="str">
        <x:f>IF(B686="","",MONTH(B686))</x:f>
      </x:c>
      <x:c r="R686" s="113" t="str">
        <x:f>IF(B686="","",YEAR(B686))</x:f>
      </x:c>
    </x:row>
    <x:row r="687" ht="20" customHeight="1">
      <x:c r="A687" s="247"/>
      <x:c r="B687" s="248"/>
      <x:c r="C687" s="247"/>
      <x:c r="D687" s="248"/>
      <x:c r="E687" s="248"/>
      <x:c r="F687" s="247"/>
      <x:c r="G687" s="247"/>
      <x:c r="H687" s="247"/>
      <x:c r="I687" s="247"/>
      <x:c r="J687" s="249"/>
      <x:c r="K687" s="247"/>
      <x:c r="L687" s="247"/>
      <x:c r="M687" s="113" t="str">
        <x:f>IF(A687="","",IF(OR(D687="",E687=""),"",IF(E687&lt;=D687,1,0)))</x:f>
      </x:c>
      <x:c r="N687" s="120" t="str">
        <x:f>IF(A687="","",IF(OR(H687="",I687=""),"",IFERROR(I687/H687,0)))</x:f>
      </x:c>
      <x:c r="O687" s="113" t="str">
        <x:f>IF(A687="","",IF(OR(D687="",E687=""),"",MAX(0,E687-D687)))</x:f>
      </x:c>
      <x:c r="P687" s="113" t="str">
        <x:f>IF(B687="","",WEEKDAY(B687,2))</x:f>
      </x:c>
      <x:c r="Q687" s="113" t="str">
        <x:f>IF(B687="","",MONTH(B687))</x:f>
      </x:c>
      <x:c r="R687" s="113" t="str">
        <x:f>IF(B687="","",YEAR(B687))</x:f>
      </x:c>
    </x:row>
    <x:row r="688" ht="20" customHeight="1">
      <x:c r="A688" s="247"/>
      <x:c r="B688" s="248"/>
      <x:c r="C688" s="247"/>
      <x:c r="D688" s="248"/>
      <x:c r="E688" s="248"/>
      <x:c r="F688" s="247"/>
      <x:c r="G688" s="247"/>
      <x:c r="H688" s="247"/>
      <x:c r="I688" s="247"/>
      <x:c r="J688" s="249"/>
      <x:c r="K688" s="247"/>
      <x:c r="L688" s="247"/>
      <x:c r="M688" s="113" t="str">
        <x:f>IF(A688="","",IF(OR(D688="",E688=""),"",IF(E688&lt;=D688,1,0)))</x:f>
      </x:c>
      <x:c r="N688" s="120" t="str">
        <x:f>IF(A688="","",IF(OR(H688="",I688=""),"",IFERROR(I688/H688,0)))</x:f>
      </x:c>
      <x:c r="O688" s="113" t="str">
        <x:f>IF(A688="","",IF(OR(D688="",E688=""),"",MAX(0,E688-D688)))</x:f>
      </x:c>
      <x:c r="P688" s="113" t="str">
        <x:f>IF(B688="","",WEEKDAY(B688,2))</x:f>
      </x:c>
      <x:c r="Q688" s="113" t="str">
        <x:f>IF(B688="","",MONTH(B688))</x:f>
      </x:c>
      <x:c r="R688" s="113" t="str">
        <x:f>IF(B688="","",YEAR(B688))</x:f>
      </x:c>
    </x:row>
    <x:row r="689" ht="20" customHeight="1">
      <x:c r="A689" s="247"/>
      <x:c r="B689" s="248"/>
      <x:c r="C689" s="247"/>
      <x:c r="D689" s="248"/>
      <x:c r="E689" s="248"/>
      <x:c r="F689" s="247"/>
      <x:c r="G689" s="247"/>
      <x:c r="H689" s="247"/>
      <x:c r="I689" s="247"/>
      <x:c r="J689" s="249"/>
      <x:c r="K689" s="247"/>
      <x:c r="L689" s="247"/>
      <x:c r="M689" s="113" t="str">
        <x:f>IF(A689="","",IF(OR(D689="",E689=""),"",IF(E689&lt;=D689,1,0)))</x:f>
      </x:c>
      <x:c r="N689" s="120" t="str">
        <x:f>IF(A689="","",IF(OR(H689="",I689=""),"",IFERROR(I689/H689,0)))</x:f>
      </x:c>
      <x:c r="O689" s="113" t="str">
        <x:f>IF(A689="","",IF(OR(D689="",E689=""),"",MAX(0,E689-D689)))</x:f>
      </x:c>
      <x:c r="P689" s="113" t="str">
        <x:f>IF(B689="","",WEEKDAY(B689,2))</x:f>
      </x:c>
      <x:c r="Q689" s="113" t="str">
        <x:f>IF(B689="","",MONTH(B689))</x:f>
      </x:c>
      <x:c r="R689" s="113" t="str">
        <x:f>IF(B689="","",YEAR(B689))</x:f>
      </x:c>
    </x:row>
    <x:row r="690" ht="20" customHeight="1">
      <x:c r="A690" s="247"/>
      <x:c r="B690" s="248"/>
      <x:c r="C690" s="247"/>
      <x:c r="D690" s="248"/>
      <x:c r="E690" s="248"/>
      <x:c r="F690" s="247"/>
      <x:c r="G690" s="247"/>
      <x:c r="H690" s="247"/>
      <x:c r="I690" s="247"/>
      <x:c r="J690" s="249"/>
      <x:c r="K690" s="247"/>
      <x:c r="L690" s="247"/>
      <x:c r="M690" s="113" t="str">
        <x:f>IF(A690="","",IF(OR(D690="",E690=""),"",IF(E690&lt;=D690,1,0)))</x:f>
      </x:c>
      <x:c r="N690" s="120" t="str">
        <x:f>IF(A690="","",IF(OR(H690="",I690=""),"",IFERROR(I690/H690,0)))</x:f>
      </x:c>
      <x:c r="O690" s="113" t="str">
        <x:f>IF(A690="","",IF(OR(D690="",E690=""),"",MAX(0,E690-D690)))</x:f>
      </x:c>
      <x:c r="P690" s="113" t="str">
        <x:f>IF(B690="","",WEEKDAY(B690,2))</x:f>
      </x:c>
      <x:c r="Q690" s="113" t="str">
        <x:f>IF(B690="","",MONTH(B690))</x:f>
      </x:c>
      <x:c r="R690" s="113" t="str">
        <x:f>IF(B690="","",YEAR(B690))</x:f>
      </x:c>
    </x:row>
    <x:row r="691" ht="20" customHeight="1">
      <x:c r="A691" s="247"/>
      <x:c r="B691" s="248"/>
      <x:c r="C691" s="247"/>
      <x:c r="D691" s="248"/>
      <x:c r="E691" s="248"/>
      <x:c r="F691" s="247"/>
      <x:c r="G691" s="247"/>
      <x:c r="H691" s="247"/>
      <x:c r="I691" s="247"/>
      <x:c r="J691" s="249"/>
      <x:c r="K691" s="247"/>
      <x:c r="L691" s="247"/>
      <x:c r="M691" s="113" t="str">
        <x:f>IF(A691="","",IF(OR(D691="",E691=""),"",IF(E691&lt;=D691,1,0)))</x:f>
      </x:c>
      <x:c r="N691" s="120" t="str">
        <x:f>IF(A691="","",IF(OR(H691="",I691=""),"",IFERROR(I691/H691,0)))</x:f>
      </x:c>
      <x:c r="O691" s="113" t="str">
        <x:f>IF(A691="","",IF(OR(D691="",E691=""),"",MAX(0,E691-D691)))</x:f>
      </x:c>
      <x:c r="P691" s="113" t="str">
        <x:f>IF(B691="","",WEEKDAY(B691,2))</x:f>
      </x:c>
      <x:c r="Q691" s="113" t="str">
        <x:f>IF(B691="","",MONTH(B691))</x:f>
      </x:c>
      <x:c r="R691" s="113" t="str">
        <x:f>IF(B691="","",YEAR(B691))</x:f>
      </x:c>
    </x:row>
    <x:row r="692" ht="20" customHeight="1">
      <x:c r="A692" s="247"/>
      <x:c r="B692" s="248"/>
      <x:c r="C692" s="247"/>
      <x:c r="D692" s="248"/>
      <x:c r="E692" s="248"/>
      <x:c r="F692" s="247"/>
      <x:c r="G692" s="247"/>
      <x:c r="H692" s="247"/>
      <x:c r="I692" s="247"/>
      <x:c r="J692" s="249"/>
      <x:c r="K692" s="247"/>
      <x:c r="L692" s="247"/>
      <x:c r="M692" s="113" t="str">
        <x:f>IF(A692="","",IF(OR(D692="",E692=""),"",IF(E692&lt;=D692,1,0)))</x:f>
      </x:c>
      <x:c r="N692" s="120" t="str">
        <x:f>IF(A692="","",IF(OR(H692="",I692=""),"",IFERROR(I692/H692,0)))</x:f>
      </x:c>
      <x:c r="O692" s="113" t="str">
        <x:f>IF(A692="","",IF(OR(D692="",E692=""),"",MAX(0,E692-D692)))</x:f>
      </x:c>
      <x:c r="P692" s="113" t="str">
        <x:f>IF(B692="","",WEEKDAY(B692,2))</x:f>
      </x:c>
      <x:c r="Q692" s="113" t="str">
        <x:f>IF(B692="","",MONTH(B692))</x:f>
      </x:c>
      <x:c r="R692" s="113" t="str">
        <x:f>IF(B692="","",YEAR(B692))</x:f>
      </x:c>
    </x:row>
    <x:row r="693" ht="20" customHeight="1">
      <x:c r="A693" s="247"/>
      <x:c r="B693" s="248"/>
      <x:c r="C693" s="247"/>
      <x:c r="D693" s="248"/>
      <x:c r="E693" s="248"/>
      <x:c r="F693" s="247"/>
      <x:c r="G693" s="247"/>
      <x:c r="H693" s="247"/>
      <x:c r="I693" s="247"/>
      <x:c r="J693" s="249"/>
      <x:c r="K693" s="247"/>
      <x:c r="L693" s="247"/>
      <x:c r="M693" s="113" t="str">
        <x:f>IF(A693="","",IF(OR(D693="",E693=""),"",IF(E693&lt;=D693,1,0)))</x:f>
      </x:c>
      <x:c r="N693" s="120" t="str">
        <x:f>IF(A693="","",IF(OR(H693="",I693=""),"",IFERROR(I693/H693,0)))</x:f>
      </x:c>
      <x:c r="O693" s="113" t="str">
        <x:f>IF(A693="","",IF(OR(D693="",E693=""),"",MAX(0,E693-D693)))</x:f>
      </x:c>
      <x:c r="P693" s="113" t="str">
        <x:f>IF(B693="","",WEEKDAY(B693,2))</x:f>
      </x:c>
      <x:c r="Q693" s="113" t="str">
        <x:f>IF(B693="","",MONTH(B693))</x:f>
      </x:c>
      <x:c r="R693" s="113" t="str">
        <x:f>IF(B693="","",YEAR(B693))</x:f>
      </x:c>
    </x:row>
    <x:row r="694" ht="20" customHeight="1">
      <x:c r="A694" s="247"/>
      <x:c r="B694" s="248"/>
      <x:c r="C694" s="247"/>
      <x:c r="D694" s="248"/>
      <x:c r="E694" s="248"/>
      <x:c r="F694" s="247"/>
      <x:c r="G694" s="247"/>
      <x:c r="H694" s="247"/>
      <x:c r="I694" s="247"/>
      <x:c r="J694" s="249"/>
      <x:c r="K694" s="247"/>
      <x:c r="L694" s="247"/>
      <x:c r="M694" s="113" t="str">
        <x:f>IF(A694="","",IF(OR(D694="",E694=""),"",IF(E694&lt;=D694,1,0)))</x:f>
      </x:c>
      <x:c r="N694" s="120" t="str">
        <x:f>IF(A694="","",IF(OR(H694="",I694=""),"",IFERROR(I694/H694,0)))</x:f>
      </x:c>
      <x:c r="O694" s="113" t="str">
        <x:f>IF(A694="","",IF(OR(D694="",E694=""),"",MAX(0,E694-D694)))</x:f>
      </x:c>
      <x:c r="P694" s="113" t="str">
        <x:f>IF(B694="","",WEEKDAY(B694,2))</x:f>
      </x:c>
      <x:c r="Q694" s="113" t="str">
        <x:f>IF(B694="","",MONTH(B694))</x:f>
      </x:c>
      <x:c r="R694" s="113" t="str">
        <x:f>IF(B694="","",YEAR(B694))</x:f>
      </x:c>
    </x:row>
    <x:row r="695" ht="20" customHeight="1">
      <x:c r="A695" s="247"/>
      <x:c r="B695" s="248"/>
      <x:c r="C695" s="247"/>
      <x:c r="D695" s="248"/>
      <x:c r="E695" s="248"/>
      <x:c r="F695" s="247"/>
      <x:c r="G695" s="247"/>
      <x:c r="H695" s="247"/>
      <x:c r="I695" s="247"/>
      <x:c r="J695" s="249"/>
      <x:c r="K695" s="247"/>
      <x:c r="L695" s="247"/>
      <x:c r="M695" s="113" t="str">
        <x:f>IF(A695="","",IF(OR(D695="",E695=""),"",IF(E695&lt;=D695,1,0)))</x:f>
      </x:c>
      <x:c r="N695" s="120" t="str">
        <x:f>IF(A695="","",IF(OR(H695="",I695=""),"",IFERROR(I695/H695,0)))</x:f>
      </x:c>
      <x:c r="O695" s="113" t="str">
        <x:f>IF(A695="","",IF(OR(D695="",E695=""),"",MAX(0,E695-D695)))</x:f>
      </x:c>
      <x:c r="P695" s="113" t="str">
        <x:f>IF(B695="","",WEEKDAY(B695,2))</x:f>
      </x:c>
      <x:c r="Q695" s="113" t="str">
        <x:f>IF(B695="","",MONTH(B695))</x:f>
      </x:c>
      <x:c r="R695" s="113" t="str">
        <x:f>IF(B695="","",YEAR(B695))</x:f>
      </x:c>
    </x:row>
    <x:row r="696" ht="20" customHeight="1">
      <x:c r="A696" s="247"/>
      <x:c r="B696" s="248"/>
      <x:c r="C696" s="247"/>
      <x:c r="D696" s="248"/>
      <x:c r="E696" s="248"/>
      <x:c r="F696" s="247"/>
      <x:c r="G696" s="247"/>
      <x:c r="H696" s="247"/>
      <x:c r="I696" s="247"/>
      <x:c r="J696" s="249"/>
      <x:c r="K696" s="247"/>
      <x:c r="L696" s="247"/>
      <x:c r="M696" s="113" t="str">
        <x:f>IF(A696="","",IF(OR(D696="",E696=""),"",IF(E696&lt;=D696,1,0)))</x:f>
      </x:c>
      <x:c r="N696" s="120" t="str">
        <x:f>IF(A696="","",IF(OR(H696="",I696=""),"",IFERROR(I696/H696,0)))</x:f>
      </x:c>
      <x:c r="O696" s="113" t="str">
        <x:f>IF(A696="","",IF(OR(D696="",E696=""),"",MAX(0,E696-D696)))</x:f>
      </x:c>
      <x:c r="P696" s="113" t="str">
        <x:f>IF(B696="","",WEEKDAY(B696,2))</x:f>
      </x:c>
      <x:c r="Q696" s="113" t="str">
        <x:f>IF(B696="","",MONTH(B696))</x:f>
      </x:c>
      <x:c r="R696" s="113" t="str">
        <x:f>IF(B696="","",YEAR(B696))</x:f>
      </x:c>
    </x:row>
    <x:row r="697" ht="20" customHeight="1">
      <x:c r="A697" s="247"/>
      <x:c r="B697" s="248"/>
      <x:c r="C697" s="247"/>
      <x:c r="D697" s="248"/>
      <x:c r="E697" s="248"/>
      <x:c r="F697" s="247"/>
      <x:c r="G697" s="247"/>
      <x:c r="H697" s="247"/>
      <x:c r="I697" s="247"/>
      <x:c r="J697" s="249"/>
      <x:c r="K697" s="247"/>
      <x:c r="L697" s="247"/>
      <x:c r="M697" s="113" t="str">
        <x:f>IF(A697="","",IF(OR(D697="",E697=""),"",IF(E697&lt;=D697,1,0)))</x:f>
      </x:c>
      <x:c r="N697" s="120" t="str">
        <x:f>IF(A697="","",IF(OR(H697="",I697=""),"",IFERROR(I697/H697,0)))</x:f>
      </x:c>
      <x:c r="O697" s="113" t="str">
        <x:f>IF(A697="","",IF(OR(D697="",E697=""),"",MAX(0,E697-D697)))</x:f>
      </x:c>
      <x:c r="P697" s="113" t="str">
        <x:f>IF(B697="","",WEEKDAY(B697,2))</x:f>
      </x:c>
      <x:c r="Q697" s="113" t="str">
        <x:f>IF(B697="","",MONTH(B697))</x:f>
      </x:c>
      <x:c r="R697" s="113" t="str">
        <x:f>IF(B697="","",YEAR(B697))</x:f>
      </x:c>
    </x:row>
    <x:row r="698" ht="20" customHeight="1">
      <x:c r="A698" s="247"/>
      <x:c r="B698" s="248"/>
      <x:c r="C698" s="247"/>
      <x:c r="D698" s="248"/>
      <x:c r="E698" s="248"/>
      <x:c r="F698" s="247"/>
      <x:c r="G698" s="247"/>
      <x:c r="H698" s="247"/>
      <x:c r="I698" s="247"/>
      <x:c r="J698" s="249"/>
      <x:c r="K698" s="247"/>
      <x:c r="L698" s="247"/>
      <x:c r="M698" s="113" t="str">
        <x:f>IF(A698="","",IF(OR(D698="",E698=""),"",IF(E698&lt;=D698,1,0)))</x:f>
      </x:c>
      <x:c r="N698" s="120" t="str">
        <x:f>IF(A698="","",IF(OR(H698="",I698=""),"",IFERROR(I698/H698,0)))</x:f>
      </x:c>
      <x:c r="O698" s="113" t="str">
        <x:f>IF(A698="","",IF(OR(D698="",E698=""),"",MAX(0,E698-D698)))</x:f>
      </x:c>
      <x:c r="P698" s="113" t="str">
        <x:f>IF(B698="","",WEEKDAY(B698,2))</x:f>
      </x:c>
      <x:c r="Q698" s="113" t="str">
        <x:f>IF(B698="","",MONTH(B698))</x:f>
      </x:c>
      <x:c r="R698" s="113" t="str">
        <x:f>IF(B698="","",YEAR(B698))</x:f>
      </x:c>
    </x:row>
    <x:row r="699" ht="20" customHeight="1">
      <x:c r="A699" s="247"/>
      <x:c r="B699" s="248"/>
      <x:c r="C699" s="247"/>
      <x:c r="D699" s="248"/>
      <x:c r="E699" s="248"/>
      <x:c r="F699" s="247"/>
      <x:c r="G699" s="247"/>
      <x:c r="H699" s="247"/>
      <x:c r="I699" s="247"/>
      <x:c r="J699" s="249"/>
      <x:c r="K699" s="247"/>
      <x:c r="L699" s="247"/>
      <x:c r="M699" s="113" t="str">
        <x:f>IF(A699="","",IF(OR(D699="",E699=""),"",IF(E699&lt;=D699,1,0)))</x:f>
      </x:c>
      <x:c r="N699" s="120" t="str">
        <x:f>IF(A699="","",IF(OR(H699="",I699=""),"",IFERROR(I699/H699,0)))</x:f>
      </x:c>
      <x:c r="O699" s="113" t="str">
        <x:f>IF(A699="","",IF(OR(D699="",E699=""),"",MAX(0,E699-D699)))</x:f>
      </x:c>
      <x:c r="P699" s="113" t="str">
        <x:f>IF(B699="","",WEEKDAY(B699,2))</x:f>
      </x:c>
      <x:c r="Q699" s="113" t="str">
        <x:f>IF(B699="","",MONTH(B699))</x:f>
      </x:c>
      <x:c r="R699" s="113" t="str">
        <x:f>IF(B699="","",YEAR(B699))</x:f>
      </x:c>
    </x:row>
    <x:row r="700" ht="20" customHeight="1">
      <x:c r="A700" s="247"/>
      <x:c r="B700" s="248"/>
      <x:c r="C700" s="247"/>
      <x:c r="D700" s="248"/>
      <x:c r="E700" s="248"/>
      <x:c r="F700" s="247"/>
      <x:c r="G700" s="247"/>
      <x:c r="H700" s="247"/>
      <x:c r="I700" s="247"/>
      <x:c r="J700" s="249"/>
      <x:c r="K700" s="247"/>
      <x:c r="L700" s="247"/>
      <x:c r="M700" s="113" t="str">
        <x:f>IF(A700="","",IF(OR(D700="",E700=""),"",IF(E700&lt;=D700,1,0)))</x:f>
      </x:c>
      <x:c r="N700" s="120" t="str">
        <x:f>IF(A700="","",IF(OR(H700="",I700=""),"",IFERROR(I700/H700,0)))</x:f>
      </x:c>
      <x:c r="O700" s="113" t="str">
        <x:f>IF(A700="","",IF(OR(D700="",E700=""),"",MAX(0,E700-D700)))</x:f>
      </x:c>
      <x:c r="P700" s="113" t="str">
        <x:f>IF(B700="","",WEEKDAY(B700,2))</x:f>
      </x:c>
      <x:c r="Q700" s="113" t="str">
        <x:f>IF(B700="","",MONTH(B700))</x:f>
      </x:c>
      <x:c r="R700" s="113" t="str">
        <x:f>IF(B700="","",YEAR(B700))</x:f>
      </x:c>
    </x:row>
    <x:row r="701" ht="20" customHeight="1">
      <x:c r="A701" s="247"/>
      <x:c r="B701" s="248"/>
      <x:c r="C701" s="247"/>
      <x:c r="D701" s="248"/>
      <x:c r="E701" s="248"/>
      <x:c r="F701" s="247"/>
      <x:c r="G701" s="247"/>
      <x:c r="H701" s="247"/>
      <x:c r="I701" s="247"/>
      <x:c r="J701" s="249"/>
      <x:c r="K701" s="247"/>
      <x:c r="L701" s="247"/>
      <x:c r="M701" s="113" t="str">
        <x:f>IF(A701="","",IF(OR(D701="",E701=""),"",IF(E701&lt;=D701,1,0)))</x:f>
      </x:c>
      <x:c r="N701" s="120" t="str">
        <x:f>IF(A701="","",IF(OR(H701="",I701=""),"",IFERROR(I701/H701,0)))</x:f>
      </x:c>
      <x:c r="O701" s="113" t="str">
        <x:f>IF(A701="","",IF(OR(D701="",E701=""),"",MAX(0,E701-D701)))</x:f>
      </x:c>
      <x:c r="P701" s="113" t="str">
        <x:f>IF(B701="","",WEEKDAY(B701,2))</x:f>
      </x:c>
      <x:c r="Q701" s="113" t="str">
        <x:f>IF(B701="","",MONTH(B701))</x:f>
      </x:c>
      <x:c r="R701" s="113" t="str">
        <x:f>IF(B701="","",YEAR(B701))</x:f>
      </x:c>
    </x:row>
    <x:row r="702" ht="20" customHeight="1">
      <x:c r="A702" s="247"/>
      <x:c r="B702" s="248"/>
      <x:c r="C702" s="247"/>
      <x:c r="D702" s="248"/>
      <x:c r="E702" s="248"/>
      <x:c r="F702" s="247"/>
      <x:c r="G702" s="247"/>
      <x:c r="H702" s="247"/>
      <x:c r="I702" s="247"/>
      <x:c r="J702" s="249"/>
      <x:c r="K702" s="247"/>
      <x:c r="L702" s="247"/>
      <x:c r="M702" s="113" t="str">
        <x:f>IF(A702="","",IF(OR(D702="",E702=""),"",IF(E702&lt;=D702,1,0)))</x:f>
      </x:c>
      <x:c r="N702" s="120" t="str">
        <x:f>IF(A702="","",IF(OR(H702="",I702=""),"",IFERROR(I702/H702,0)))</x:f>
      </x:c>
      <x:c r="O702" s="113" t="str">
        <x:f>IF(A702="","",IF(OR(D702="",E702=""),"",MAX(0,E702-D702)))</x:f>
      </x:c>
      <x:c r="P702" s="113" t="str">
        <x:f>IF(B702="","",WEEKDAY(B702,2))</x:f>
      </x:c>
      <x:c r="Q702" s="113" t="str">
        <x:f>IF(B702="","",MONTH(B702))</x:f>
      </x:c>
      <x:c r="R702" s="113" t="str">
        <x:f>IF(B702="","",YEAR(B702))</x:f>
      </x:c>
    </x:row>
    <x:row r="703" ht="20" customHeight="1">
      <x:c r="A703" s="247"/>
      <x:c r="B703" s="248"/>
      <x:c r="C703" s="247"/>
      <x:c r="D703" s="248"/>
      <x:c r="E703" s="248"/>
      <x:c r="F703" s="247"/>
      <x:c r="G703" s="247"/>
      <x:c r="H703" s="247"/>
      <x:c r="I703" s="247"/>
      <x:c r="J703" s="249"/>
      <x:c r="K703" s="247"/>
      <x:c r="L703" s="247"/>
      <x:c r="M703" s="113" t="str">
        <x:f>IF(A703="","",IF(OR(D703="",E703=""),"",IF(E703&lt;=D703,1,0)))</x:f>
      </x:c>
      <x:c r="N703" s="120" t="str">
        <x:f>IF(A703="","",IF(OR(H703="",I703=""),"",IFERROR(I703/H703,0)))</x:f>
      </x:c>
      <x:c r="O703" s="113" t="str">
        <x:f>IF(A703="","",IF(OR(D703="",E703=""),"",MAX(0,E703-D703)))</x:f>
      </x:c>
      <x:c r="P703" s="113" t="str">
        <x:f>IF(B703="","",WEEKDAY(B703,2))</x:f>
      </x:c>
      <x:c r="Q703" s="113" t="str">
        <x:f>IF(B703="","",MONTH(B703))</x:f>
      </x:c>
      <x:c r="R703" s="113" t="str">
        <x:f>IF(B703="","",YEAR(B703))</x:f>
      </x:c>
    </x:row>
    <x:row r="704" ht="20" customHeight="1">
      <x:c r="A704" s="247"/>
      <x:c r="B704" s="248"/>
      <x:c r="C704" s="247"/>
      <x:c r="D704" s="248"/>
      <x:c r="E704" s="248"/>
      <x:c r="F704" s="247"/>
      <x:c r="G704" s="247"/>
      <x:c r="H704" s="247"/>
      <x:c r="I704" s="247"/>
      <x:c r="J704" s="249"/>
      <x:c r="K704" s="247"/>
      <x:c r="L704" s="247"/>
      <x:c r="M704" s="113" t="str">
        <x:f>IF(A704="","",IF(OR(D704="",E704=""),"",IF(E704&lt;=D704,1,0)))</x:f>
      </x:c>
      <x:c r="N704" s="120" t="str">
        <x:f>IF(A704="","",IF(OR(H704="",I704=""),"",IFERROR(I704/H704,0)))</x:f>
      </x:c>
      <x:c r="O704" s="113" t="str">
        <x:f>IF(A704="","",IF(OR(D704="",E704=""),"",MAX(0,E704-D704)))</x:f>
      </x:c>
      <x:c r="P704" s="113" t="str">
        <x:f>IF(B704="","",WEEKDAY(B704,2))</x:f>
      </x:c>
      <x:c r="Q704" s="113" t="str">
        <x:f>IF(B704="","",MONTH(B704))</x:f>
      </x:c>
      <x:c r="R704" s="113" t="str">
        <x:f>IF(B704="","",YEAR(B704))</x:f>
      </x:c>
    </x:row>
    <x:row r="705" ht="20" customHeight="1">
      <x:c r="A705" s="247"/>
      <x:c r="B705" s="248"/>
      <x:c r="C705" s="247"/>
      <x:c r="D705" s="248"/>
      <x:c r="E705" s="248"/>
      <x:c r="F705" s="247"/>
      <x:c r="G705" s="247"/>
      <x:c r="H705" s="247"/>
      <x:c r="I705" s="247"/>
      <x:c r="J705" s="249"/>
      <x:c r="K705" s="247"/>
      <x:c r="L705" s="247"/>
      <x:c r="M705" s="113" t="str">
        <x:f>IF(A705="","",IF(OR(D705="",E705=""),"",IF(E705&lt;=D705,1,0)))</x:f>
      </x:c>
      <x:c r="N705" s="120" t="str">
        <x:f>IF(A705="","",IF(OR(H705="",I705=""),"",IFERROR(I705/H705,0)))</x:f>
      </x:c>
      <x:c r="O705" s="113" t="str">
        <x:f>IF(A705="","",IF(OR(D705="",E705=""),"",MAX(0,E705-D705)))</x:f>
      </x:c>
      <x:c r="P705" s="113" t="str">
        <x:f>IF(B705="","",WEEKDAY(B705,2))</x:f>
      </x:c>
      <x:c r="Q705" s="113" t="str">
        <x:f>IF(B705="","",MONTH(B705))</x:f>
      </x:c>
      <x:c r="R705" s="113" t="str">
        <x:f>IF(B705="","",YEAR(B705))</x:f>
      </x:c>
    </x:row>
    <x:row r="706" ht="20" customHeight="1">
      <x:c r="A706" s="247"/>
      <x:c r="B706" s="248"/>
      <x:c r="C706" s="247"/>
      <x:c r="D706" s="248"/>
      <x:c r="E706" s="248"/>
      <x:c r="F706" s="247"/>
      <x:c r="G706" s="247"/>
      <x:c r="H706" s="247"/>
      <x:c r="I706" s="247"/>
      <x:c r="J706" s="249"/>
      <x:c r="K706" s="247"/>
      <x:c r="L706" s="247"/>
      <x:c r="M706" s="113" t="str">
        <x:f>IF(A706="","",IF(OR(D706="",E706=""),"",IF(E706&lt;=D706,1,0)))</x:f>
      </x:c>
      <x:c r="N706" s="120" t="str">
        <x:f>IF(A706="","",IF(OR(H706="",I706=""),"",IFERROR(I706/H706,0)))</x:f>
      </x:c>
      <x:c r="O706" s="113" t="str">
        <x:f>IF(A706="","",IF(OR(D706="",E706=""),"",MAX(0,E706-D706)))</x:f>
      </x:c>
      <x:c r="P706" s="113" t="str">
        <x:f>IF(B706="","",WEEKDAY(B706,2))</x:f>
      </x:c>
      <x:c r="Q706" s="113" t="str">
        <x:f>IF(B706="","",MONTH(B706))</x:f>
      </x:c>
      <x:c r="R706" s="113" t="str">
        <x:f>IF(B706="","",YEAR(B706))</x:f>
      </x:c>
    </x:row>
    <x:row r="707" ht="20" customHeight="1">
      <x:c r="A707" s="247"/>
      <x:c r="B707" s="248"/>
      <x:c r="C707" s="247"/>
      <x:c r="D707" s="248"/>
      <x:c r="E707" s="248"/>
      <x:c r="F707" s="247"/>
      <x:c r="G707" s="247"/>
      <x:c r="H707" s="247"/>
      <x:c r="I707" s="247"/>
      <x:c r="J707" s="249"/>
      <x:c r="K707" s="247"/>
      <x:c r="L707" s="247"/>
      <x:c r="M707" s="113" t="str">
        <x:f>IF(A707="","",IF(OR(D707="",E707=""),"",IF(E707&lt;=D707,1,0)))</x:f>
      </x:c>
      <x:c r="N707" s="120" t="str">
        <x:f>IF(A707="","",IF(OR(H707="",I707=""),"",IFERROR(I707/H707,0)))</x:f>
      </x:c>
      <x:c r="O707" s="113" t="str">
        <x:f>IF(A707="","",IF(OR(D707="",E707=""),"",MAX(0,E707-D707)))</x:f>
      </x:c>
      <x:c r="P707" s="113" t="str">
        <x:f>IF(B707="","",WEEKDAY(B707,2))</x:f>
      </x:c>
      <x:c r="Q707" s="113" t="str">
        <x:f>IF(B707="","",MONTH(B707))</x:f>
      </x:c>
      <x:c r="R707" s="113" t="str">
        <x:f>IF(B707="","",YEAR(B707))</x:f>
      </x:c>
    </x:row>
    <x:row r="708" ht="20" customHeight="1">
      <x:c r="A708" s="247"/>
      <x:c r="B708" s="248"/>
      <x:c r="C708" s="247"/>
      <x:c r="D708" s="248"/>
      <x:c r="E708" s="248"/>
      <x:c r="F708" s="247"/>
      <x:c r="G708" s="247"/>
      <x:c r="H708" s="247"/>
      <x:c r="I708" s="247"/>
      <x:c r="J708" s="249"/>
      <x:c r="K708" s="247"/>
      <x:c r="L708" s="247"/>
      <x:c r="M708" s="113" t="str">
        <x:f>IF(A708="","",IF(OR(D708="",E708=""),"",IF(E708&lt;=D708,1,0)))</x:f>
      </x:c>
      <x:c r="N708" s="120" t="str">
        <x:f>IF(A708="","",IF(OR(H708="",I708=""),"",IFERROR(I708/H708,0)))</x:f>
      </x:c>
      <x:c r="O708" s="113" t="str">
        <x:f>IF(A708="","",IF(OR(D708="",E708=""),"",MAX(0,E708-D708)))</x:f>
      </x:c>
      <x:c r="P708" s="113" t="str">
        <x:f>IF(B708="","",WEEKDAY(B708,2))</x:f>
      </x:c>
      <x:c r="Q708" s="113" t="str">
        <x:f>IF(B708="","",MONTH(B708))</x:f>
      </x:c>
      <x:c r="R708" s="113" t="str">
        <x:f>IF(B708="","",YEAR(B708))</x:f>
      </x:c>
    </x:row>
    <x:row r="709" ht="20" customHeight="1">
      <x:c r="A709" s="247"/>
      <x:c r="B709" s="248"/>
      <x:c r="C709" s="247"/>
      <x:c r="D709" s="248"/>
      <x:c r="E709" s="248"/>
      <x:c r="F709" s="247"/>
      <x:c r="G709" s="247"/>
      <x:c r="H709" s="247"/>
      <x:c r="I709" s="247"/>
      <x:c r="J709" s="249"/>
      <x:c r="K709" s="247"/>
      <x:c r="L709" s="247"/>
      <x:c r="M709" s="113" t="str">
        <x:f>IF(A709="","",IF(OR(D709="",E709=""),"",IF(E709&lt;=D709,1,0)))</x:f>
      </x:c>
      <x:c r="N709" s="120" t="str">
        <x:f>IF(A709="","",IF(OR(H709="",I709=""),"",IFERROR(I709/H709,0)))</x:f>
      </x:c>
      <x:c r="O709" s="113" t="str">
        <x:f>IF(A709="","",IF(OR(D709="",E709=""),"",MAX(0,E709-D709)))</x:f>
      </x:c>
      <x:c r="P709" s="113" t="str">
        <x:f>IF(B709="","",WEEKDAY(B709,2))</x:f>
      </x:c>
      <x:c r="Q709" s="113" t="str">
        <x:f>IF(B709="","",MONTH(B709))</x:f>
      </x:c>
      <x:c r="R709" s="113" t="str">
        <x:f>IF(B709="","",YEAR(B709))</x:f>
      </x:c>
    </x:row>
    <x:row r="710" ht="20" customHeight="1">
      <x:c r="A710" s="247"/>
      <x:c r="B710" s="248"/>
      <x:c r="C710" s="247"/>
      <x:c r="D710" s="248"/>
      <x:c r="E710" s="248"/>
      <x:c r="F710" s="247"/>
      <x:c r="G710" s="247"/>
      <x:c r="H710" s="247"/>
      <x:c r="I710" s="247"/>
      <x:c r="J710" s="249"/>
      <x:c r="K710" s="247"/>
      <x:c r="L710" s="247"/>
      <x:c r="M710" s="113" t="str">
        <x:f>IF(A710="","",IF(OR(D710="",E710=""),"",IF(E710&lt;=D710,1,0)))</x:f>
      </x:c>
      <x:c r="N710" s="120" t="str">
        <x:f>IF(A710="","",IF(OR(H710="",I710=""),"",IFERROR(I710/H710,0)))</x:f>
      </x:c>
      <x:c r="O710" s="113" t="str">
        <x:f>IF(A710="","",IF(OR(D710="",E710=""),"",MAX(0,E710-D710)))</x:f>
      </x:c>
      <x:c r="P710" s="113" t="str">
        <x:f>IF(B710="","",WEEKDAY(B710,2))</x:f>
      </x:c>
      <x:c r="Q710" s="113" t="str">
        <x:f>IF(B710="","",MONTH(B710))</x:f>
      </x:c>
      <x:c r="R710" s="113" t="str">
        <x:f>IF(B710="","",YEAR(B710))</x:f>
      </x:c>
    </x:row>
    <x:row r="711" ht="20" customHeight="1">
      <x:c r="A711" s="247"/>
      <x:c r="B711" s="248"/>
      <x:c r="C711" s="247"/>
      <x:c r="D711" s="248"/>
      <x:c r="E711" s="248"/>
      <x:c r="F711" s="247"/>
      <x:c r="G711" s="247"/>
      <x:c r="H711" s="247"/>
      <x:c r="I711" s="247"/>
      <x:c r="J711" s="249"/>
      <x:c r="K711" s="247"/>
      <x:c r="L711" s="247"/>
      <x:c r="M711" s="113" t="str">
        <x:f>IF(A711="","",IF(OR(D711="",E711=""),"",IF(E711&lt;=D711,1,0)))</x:f>
      </x:c>
      <x:c r="N711" s="120" t="str">
        <x:f>IF(A711="","",IF(OR(H711="",I711=""),"",IFERROR(I711/H711,0)))</x:f>
      </x:c>
      <x:c r="O711" s="113" t="str">
        <x:f>IF(A711="","",IF(OR(D711="",E711=""),"",MAX(0,E711-D711)))</x:f>
      </x:c>
      <x:c r="P711" s="113" t="str">
        <x:f>IF(B711="","",WEEKDAY(B711,2))</x:f>
      </x:c>
      <x:c r="Q711" s="113" t="str">
        <x:f>IF(B711="","",MONTH(B711))</x:f>
      </x:c>
      <x:c r="R711" s="113" t="str">
        <x:f>IF(B711="","",YEAR(B711))</x:f>
      </x:c>
    </x:row>
    <x:row r="712" ht="20" customHeight="1">
      <x:c r="A712" s="247"/>
      <x:c r="B712" s="248"/>
      <x:c r="C712" s="247"/>
      <x:c r="D712" s="248"/>
      <x:c r="E712" s="248"/>
      <x:c r="F712" s="247"/>
      <x:c r="G712" s="247"/>
      <x:c r="H712" s="247"/>
      <x:c r="I712" s="247"/>
      <x:c r="J712" s="249"/>
      <x:c r="K712" s="247"/>
      <x:c r="L712" s="247"/>
      <x:c r="M712" s="113" t="str">
        <x:f>IF(A712="","",IF(OR(D712="",E712=""),"",IF(E712&lt;=D712,1,0)))</x:f>
      </x:c>
      <x:c r="N712" s="120" t="str">
        <x:f>IF(A712="","",IF(OR(H712="",I712=""),"",IFERROR(I712/H712,0)))</x:f>
      </x:c>
      <x:c r="O712" s="113" t="str">
        <x:f>IF(A712="","",IF(OR(D712="",E712=""),"",MAX(0,E712-D712)))</x:f>
      </x:c>
      <x:c r="P712" s="113" t="str">
        <x:f>IF(B712="","",WEEKDAY(B712,2))</x:f>
      </x:c>
      <x:c r="Q712" s="113" t="str">
        <x:f>IF(B712="","",MONTH(B712))</x:f>
      </x:c>
      <x:c r="R712" s="113" t="str">
        <x:f>IF(B712="","",YEAR(B712))</x:f>
      </x:c>
    </x:row>
    <x:row r="713" ht="20" customHeight="1">
      <x:c r="A713" s="247"/>
      <x:c r="B713" s="248"/>
      <x:c r="C713" s="247"/>
      <x:c r="D713" s="248"/>
      <x:c r="E713" s="248"/>
      <x:c r="F713" s="247"/>
      <x:c r="G713" s="247"/>
      <x:c r="H713" s="247"/>
      <x:c r="I713" s="247"/>
      <x:c r="J713" s="249"/>
      <x:c r="K713" s="247"/>
      <x:c r="L713" s="247"/>
      <x:c r="M713" s="113" t="str">
        <x:f>IF(A713="","",IF(OR(D713="",E713=""),"",IF(E713&lt;=D713,1,0)))</x:f>
      </x:c>
      <x:c r="N713" s="120" t="str">
        <x:f>IF(A713="","",IF(OR(H713="",I713=""),"",IFERROR(I713/H713,0)))</x:f>
      </x:c>
      <x:c r="O713" s="113" t="str">
        <x:f>IF(A713="","",IF(OR(D713="",E713=""),"",MAX(0,E713-D713)))</x:f>
      </x:c>
      <x:c r="P713" s="113" t="str">
        <x:f>IF(B713="","",WEEKDAY(B713,2))</x:f>
      </x:c>
      <x:c r="Q713" s="113" t="str">
        <x:f>IF(B713="","",MONTH(B713))</x:f>
      </x:c>
      <x:c r="R713" s="113" t="str">
        <x:f>IF(B713="","",YEAR(B713))</x:f>
      </x:c>
    </x:row>
    <x:row r="714" ht="20" customHeight="1">
      <x:c r="A714" s="247"/>
      <x:c r="B714" s="248"/>
      <x:c r="C714" s="247"/>
      <x:c r="D714" s="248"/>
      <x:c r="E714" s="248"/>
      <x:c r="F714" s="247"/>
      <x:c r="G714" s="247"/>
      <x:c r="H714" s="247"/>
      <x:c r="I714" s="247"/>
      <x:c r="J714" s="249"/>
      <x:c r="K714" s="247"/>
      <x:c r="L714" s="247"/>
      <x:c r="M714" s="113" t="str">
        <x:f>IF(A714="","",IF(OR(D714="",E714=""),"",IF(E714&lt;=D714,1,0)))</x:f>
      </x:c>
      <x:c r="N714" s="120" t="str">
        <x:f>IF(A714="","",IF(OR(H714="",I714=""),"",IFERROR(I714/H714,0)))</x:f>
      </x:c>
      <x:c r="O714" s="113" t="str">
        <x:f>IF(A714="","",IF(OR(D714="",E714=""),"",MAX(0,E714-D714)))</x:f>
      </x:c>
      <x:c r="P714" s="113" t="str">
        <x:f>IF(B714="","",WEEKDAY(B714,2))</x:f>
      </x:c>
      <x:c r="Q714" s="113" t="str">
        <x:f>IF(B714="","",MONTH(B714))</x:f>
      </x:c>
      <x:c r="R714" s="113" t="str">
        <x:f>IF(B714="","",YEAR(B714))</x:f>
      </x:c>
    </x:row>
    <x:row r="715" ht="20" customHeight="1">
      <x:c r="A715" s="247"/>
      <x:c r="B715" s="248"/>
      <x:c r="C715" s="247"/>
      <x:c r="D715" s="248"/>
      <x:c r="E715" s="248"/>
      <x:c r="F715" s="247"/>
      <x:c r="G715" s="247"/>
      <x:c r="H715" s="247"/>
      <x:c r="I715" s="247"/>
      <x:c r="J715" s="249"/>
      <x:c r="K715" s="247"/>
      <x:c r="L715" s="247"/>
      <x:c r="M715" s="113" t="str">
        <x:f>IF(A715="","",IF(OR(D715="",E715=""),"",IF(E715&lt;=D715,1,0)))</x:f>
      </x:c>
      <x:c r="N715" s="120" t="str">
        <x:f>IF(A715="","",IF(OR(H715="",I715=""),"",IFERROR(I715/H715,0)))</x:f>
      </x:c>
      <x:c r="O715" s="113" t="str">
        <x:f>IF(A715="","",IF(OR(D715="",E715=""),"",MAX(0,E715-D715)))</x:f>
      </x:c>
      <x:c r="P715" s="113" t="str">
        <x:f>IF(B715="","",WEEKDAY(B715,2))</x:f>
      </x:c>
      <x:c r="Q715" s="113" t="str">
        <x:f>IF(B715="","",MONTH(B715))</x:f>
      </x:c>
      <x:c r="R715" s="113" t="str">
        <x:f>IF(B715="","",YEAR(B715))</x:f>
      </x:c>
    </x:row>
    <x:row r="716" ht="20" customHeight="1">
      <x:c r="A716" s="247"/>
      <x:c r="B716" s="248"/>
      <x:c r="C716" s="247"/>
      <x:c r="D716" s="248"/>
      <x:c r="E716" s="248"/>
      <x:c r="F716" s="247"/>
      <x:c r="G716" s="247"/>
      <x:c r="H716" s="247"/>
      <x:c r="I716" s="247"/>
      <x:c r="J716" s="249"/>
      <x:c r="K716" s="247"/>
      <x:c r="L716" s="247"/>
      <x:c r="M716" s="113" t="str">
        <x:f>IF(A716="","",IF(OR(D716="",E716=""),"",IF(E716&lt;=D716,1,0)))</x:f>
      </x:c>
      <x:c r="N716" s="120" t="str">
        <x:f>IF(A716="","",IF(OR(H716="",I716=""),"",IFERROR(I716/H716,0)))</x:f>
      </x:c>
      <x:c r="O716" s="113" t="str">
        <x:f>IF(A716="","",IF(OR(D716="",E716=""),"",MAX(0,E716-D716)))</x:f>
      </x:c>
      <x:c r="P716" s="113" t="str">
        <x:f>IF(B716="","",WEEKDAY(B716,2))</x:f>
      </x:c>
      <x:c r="Q716" s="113" t="str">
        <x:f>IF(B716="","",MONTH(B716))</x:f>
      </x:c>
      <x:c r="R716" s="113" t="str">
        <x:f>IF(B716="","",YEAR(B716))</x:f>
      </x:c>
    </x:row>
    <x:row r="717" ht="20" customHeight="1">
      <x:c r="A717" s="247"/>
      <x:c r="B717" s="248"/>
      <x:c r="C717" s="247"/>
      <x:c r="D717" s="248"/>
      <x:c r="E717" s="248"/>
      <x:c r="F717" s="247"/>
      <x:c r="G717" s="247"/>
      <x:c r="H717" s="247"/>
      <x:c r="I717" s="247"/>
      <x:c r="J717" s="249"/>
      <x:c r="K717" s="247"/>
      <x:c r="L717" s="247"/>
      <x:c r="M717" s="113" t="str">
        <x:f>IF(A717="","",IF(OR(D717="",E717=""),"",IF(E717&lt;=D717,1,0)))</x:f>
      </x:c>
      <x:c r="N717" s="120" t="str">
        <x:f>IF(A717="","",IF(OR(H717="",I717=""),"",IFERROR(I717/H717,0)))</x:f>
      </x:c>
      <x:c r="O717" s="113" t="str">
        <x:f>IF(A717="","",IF(OR(D717="",E717=""),"",MAX(0,E717-D717)))</x:f>
      </x:c>
      <x:c r="P717" s="113" t="str">
        <x:f>IF(B717="","",WEEKDAY(B717,2))</x:f>
      </x:c>
      <x:c r="Q717" s="113" t="str">
        <x:f>IF(B717="","",MONTH(B717))</x:f>
      </x:c>
      <x:c r="R717" s="113" t="str">
        <x:f>IF(B717="","",YEAR(B717))</x:f>
      </x:c>
    </x:row>
    <x:row r="718" ht="20" customHeight="1">
      <x:c r="A718" s="247"/>
      <x:c r="B718" s="248"/>
      <x:c r="C718" s="247"/>
      <x:c r="D718" s="248"/>
      <x:c r="E718" s="248"/>
      <x:c r="F718" s="247"/>
      <x:c r="G718" s="247"/>
      <x:c r="H718" s="247"/>
      <x:c r="I718" s="247"/>
      <x:c r="J718" s="249"/>
      <x:c r="K718" s="247"/>
      <x:c r="L718" s="247"/>
      <x:c r="M718" s="113" t="str">
        <x:f>IF(A718="","",IF(OR(D718="",E718=""),"",IF(E718&lt;=D718,1,0)))</x:f>
      </x:c>
      <x:c r="N718" s="120" t="str">
        <x:f>IF(A718="","",IF(OR(H718="",I718=""),"",IFERROR(I718/H718,0)))</x:f>
      </x:c>
      <x:c r="O718" s="113" t="str">
        <x:f>IF(A718="","",IF(OR(D718="",E718=""),"",MAX(0,E718-D718)))</x:f>
      </x:c>
      <x:c r="P718" s="113" t="str">
        <x:f>IF(B718="","",WEEKDAY(B718,2))</x:f>
      </x:c>
      <x:c r="Q718" s="113" t="str">
        <x:f>IF(B718="","",MONTH(B718))</x:f>
      </x:c>
      <x:c r="R718" s="113" t="str">
        <x:f>IF(B718="","",YEAR(B718))</x:f>
      </x:c>
    </x:row>
    <x:row r="719" ht="20" customHeight="1">
      <x:c r="A719" s="247"/>
      <x:c r="B719" s="248"/>
      <x:c r="C719" s="247"/>
      <x:c r="D719" s="248"/>
      <x:c r="E719" s="248"/>
      <x:c r="F719" s="247"/>
      <x:c r="G719" s="247"/>
      <x:c r="H719" s="247"/>
      <x:c r="I719" s="247"/>
      <x:c r="J719" s="249"/>
      <x:c r="K719" s="247"/>
      <x:c r="L719" s="247"/>
      <x:c r="M719" s="113" t="str">
        <x:f>IF(A719="","",IF(OR(D719="",E719=""),"",IF(E719&lt;=D719,1,0)))</x:f>
      </x:c>
      <x:c r="N719" s="120" t="str">
        <x:f>IF(A719="","",IF(OR(H719="",I719=""),"",IFERROR(I719/H719,0)))</x:f>
      </x:c>
      <x:c r="O719" s="113" t="str">
        <x:f>IF(A719="","",IF(OR(D719="",E719=""),"",MAX(0,E719-D719)))</x:f>
      </x:c>
      <x:c r="P719" s="113" t="str">
        <x:f>IF(B719="","",WEEKDAY(B719,2))</x:f>
      </x:c>
      <x:c r="Q719" s="113" t="str">
        <x:f>IF(B719="","",MONTH(B719))</x:f>
      </x:c>
      <x:c r="R719" s="113" t="str">
        <x:f>IF(B719="","",YEAR(B719))</x:f>
      </x:c>
    </x:row>
    <x:row r="720" ht="20" customHeight="1">
      <x:c r="A720" s="247"/>
      <x:c r="B720" s="248"/>
      <x:c r="C720" s="247"/>
      <x:c r="D720" s="248"/>
      <x:c r="E720" s="248"/>
      <x:c r="F720" s="247"/>
      <x:c r="G720" s="247"/>
      <x:c r="H720" s="247"/>
      <x:c r="I720" s="247"/>
      <x:c r="J720" s="249"/>
      <x:c r="K720" s="247"/>
      <x:c r="L720" s="247"/>
      <x:c r="M720" s="113" t="str">
        <x:f>IF(A720="","",IF(OR(D720="",E720=""),"",IF(E720&lt;=D720,1,0)))</x:f>
      </x:c>
      <x:c r="N720" s="120" t="str">
        <x:f>IF(A720="","",IF(OR(H720="",I720=""),"",IFERROR(I720/H720,0)))</x:f>
      </x:c>
      <x:c r="O720" s="113" t="str">
        <x:f>IF(A720="","",IF(OR(D720="",E720=""),"",MAX(0,E720-D720)))</x:f>
      </x:c>
      <x:c r="P720" s="113" t="str">
        <x:f>IF(B720="","",WEEKDAY(B720,2))</x:f>
      </x:c>
      <x:c r="Q720" s="113" t="str">
        <x:f>IF(B720="","",MONTH(B720))</x:f>
      </x:c>
      <x:c r="R720" s="113" t="str">
        <x:f>IF(B720="","",YEAR(B720))</x:f>
      </x:c>
    </x:row>
    <x:row r="721" ht="20" customHeight="1">
      <x:c r="A721" s="247"/>
      <x:c r="B721" s="248"/>
      <x:c r="C721" s="247"/>
      <x:c r="D721" s="248"/>
      <x:c r="E721" s="248"/>
      <x:c r="F721" s="247"/>
      <x:c r="G721" s="247"/>
      <x:c r="H721" s="247"/>
      <x:c r="I721" s="247"/>
      <x:c r="J721" s="249"/>
      <x:c r="K721" s="247"/>
      <x:c r="L721" s="247"/>
      <x:c r="M721" s="113" t="str">
        <x:f>IF(A721="","",IF(OR(D721="",E721=""),"",IF(E721&lt;=D721,1,0)))</x:f>
      </x:c>
      <x:c r="N721" s="120" t="str">
        <x:f>IF(A721="","",IF(OR(H721="",I721=""),"",IFERROR(I721/H721,0)))</x:f>
      </x:c>
      <x:c r="O721" s="113" t="str">
        <x:f>IF(A721="","",IF(OR(D721="",E721=""),"",MAX(0,E721-D721)))</x:f>
      </x:c>
      <x:c r="P721" s="113" t="str">
        <x:f>IF(B721="","",WEEKDAY(B721,2))</x:f>
      </x:c>
      <x:c r="Q721" s="113" t="str">
        <x:f>IF(B721="","",MONTH(B721))</x:f>
      </x:c>
      <x:c r="R721" s="113" t="str">
        <x:f>IF(B721="","",YEAR(B721))</x:f>
      </x:c>
    </x:row>
    <x:row r="722" ht="20" customHeight="1">
      <x:c r="A722" s="247"/>
      <x:c r="B722" s="248"/>
      <x:c r="C722" s="247"/>
      <x:c r="D722" s="248"/>
      <x:c r="E722" s="248"/>
      <x:c r="F722" s="247"/>
      <x:c r="G722" s="247"/>
      <x:c r="H722" s="247"/>
      <x:c r="I722" s="247"/>
      <x:c r="J722" s="249"/>
      <x:c r="K722" s="247"/>
      <x:c r="L722" s="247"/>
      <x:c r="M722" s="113" t="str">
        <x:f>IF(A722="","",IF(OR(D722="",E722=""),"",IF(E722&lt;=D722,1,0)))</x:f>
      </x:c>
      <x:c r="N722" s="120" t="str">
        <x:f>IF(A722="","",IF(OR(H722="",I722=""),"",IFERROR(I722/H722,0)))</x:f>
      </x:c>
      <x:c r="O722" s="113" t="str">
        <x:f>IF(A722="","",IF(OR(D722="",E722=""),"",MAX(0,E722-D722)))</x:f>
      </x:c>
      <x:c r="P722" s="113" t="str">
        <x:f>IF(B722="","",WEEKDAY(B722,2))</x:f>
      </x:c>
      <x:c r="Q722" s="113" t="str">
        <x:f>IF(B722="","",MONTH(B722))</x:f>
      </x:c>
      <x:c r="R722" s="113" t="str">
        <x:f>IF(B722="","",YEAR(B722))</x:f>
      </x:c>
    </x:row>
    <x:row r="723" ht="20" customHeight="1">
      <x:c r="A723" s="247"/>
      <x:c r="B723" s="248"/>
      <x:c r="C723" s="247"/>
      <x:c r="D723" s="248"/>
      <x:c r="E723" s="248"/>
      <x:c r="F723" s="247"/>
      <x:c r="G723" s="247"/>
      <x:c r="H723" s="247"/>
      <x:c r="I723" s="247"/>
      <x:c r="J723" s="249"/>
      <x:c r="K723" s="247"/>
      <x:c r="L723" s="247"/>
      <x:c r="M723" s="113" t="str">
        <x:f>IF(A723="","",IF(OR(D723="",E723=""),"",IF(E723&lt;=D723,1,0)))</x:f>
      </x:c>
      <x:c r="N723" s="120" t="str">
        <x:f>IF(A723="","",IF(OR(H723="",I723=""),"",IFERROR(I723/H723,0)))</x:f>
      </x:c>
      <x:c r="O723" s="113" t="str">
        <x:f>IF(A723="","",IF(OR(D723="",E723=""),"",MAX(0,E723-D723)))</x:f>
      </x:c>
      <x:c r="P723" s="113" t="str">
        <x:f>IF(B723="","",WEEKDAY(B723,2))</x:f>
      </x:c>
      <x:c r="Q723" s="113" t="str">
        <x:f>IF(B723="","",MONTH(B723))</x:f>
      </x:c>
      <x:c r="R723" s="113" t="str">
        <x:f>IF(B723="","",YEAR(B723))</x:f>
      </x:c>
    </x:row>
    <x:row r="724" ht="20" customHeight="1">
      <x:c r="A724" s="247"/>
      <x:c r="B724" s="248"/>
      <x:c r="C724" s="247"/>
      <x:c r="D724" s="248"/>
      <x:c r="E724" s="248"/>
      <x:c r="F724" s="247"/>
      <x:c r="G724" s="247"/>
      <x:c r="H724" s="247"/>
      <x:c r="I724" s="247"/>
      <x:c r="J724" s="249"/>
      <x:c r="K724" s="247"/>
      <x:c r="L724" s="247"/>
      <x:c r="M724" s="113" t="str">
        <x:f>IF(A724="","",IF(OR(D724="",E724=""),"",IF(E724&lt;=D724,1,0)))</x:f>
      </x:c>
      <x:c r="N724" s="120" t="str">
        <x:f>IF(A724="","",IF(OR(H724="",I724=""),"",IFERROR(I724/H724,0)))</x:f>
      </x:c>
      <x:c r="O724" s="113" t="str">
        <x:f>IF(A724="","",IF(OR(D724="",E724=""),"",MAX(0,E724-D724)))</x:f>
      </x:c>
      <x:c r="P724" s="113" t="str">
        <x:f>IF(B724="","",WEEKDAY(B724,2))</x:f>
      </x:c>
      <x:c r="Q724" s="113" t="str">
        <x:f>IF(B724="","",MONTH(B724))</x:f>
      </x:c>
      <x:c r="R724" s="113" t="str">
        <x:f>IF(B724="","",YEAR(B724))</x:f>
      </x:c>
    </x:row>
    <x:row r="725" ht="20" customHeight="1">
      <x:c r="A725" s="247"/>
      <x:c r="B725" s="248"/>
      <x:c r="C725" s="247"/>
      <x:c r="D725" s="248"/>
      <x:c r="E725" s="248"/>
      <x:c r="F725" s="247"/>
      <x:c r="G725" s="247"/>
      <x:c r="H725" s="247"/>
      <x:c r="I725" s="247"/>
      <x:c r="J725" s="249"/>
      <x:c r="K725" s="247"/>
      <x:c r="L725" s="247"/>
      <x:c r="M725" s="113" t="str">
        <x:f>IF(A725="","",IF(OR(D725="",E725=""),"",IF(E725&lt;=D725,1,0)))</x:f>
      </x:c>
      <x:c r="N725" s="120" t="str">
        <x:f>IF(A725="","",IF(OR(H725="",I725=""),"",IFERROR(I725/H725,0)))</x:f>
      </x:c>
      <x:c r="O725" s="113" t="str">
        <x:f>IF(A725="","",IF(OR(D725="",E725=""),"",MAX(0,E725-D725)))</x:f>
      </x:c>
      <x:c r="P725" s="113" t="str">
        <x:f>IF(B725="","",WEEKDAY(B725,2))</x:f>
      </x:c>
      <x:c r="Q725" s="113" t="str">
        <x:f>IF(B725="","",MONTH(B725))</x:f>
      </x:c>
      <x:c r="R725" s="113" t="str">
        <x:f>IF(B725="","",YEAR(B725))</x:f>
      </x:c>
    </x:row>
    <x:row r="726" ht="20" customHeight="1">
      <x:c r="A726" s="247"/>
      <x:c r="B726" s="248"/>
      <x:c r="C726" s="247"/>
      <x:c r="D726" s="248"/>
      <x:c r="E726" s="248"/>
      <x:c r="F726" s="247"/>
      <x:c r="G726" s="247"/>
      <x:c r="H726" s="247"/>
      <x:c r="I726" s="247"/>
      <x:c r="J726" s="249"/>
      <x:c r="K726" s="247"/>
      <x:c r="L726" s="247"/>
      <x:c r="M726" s="113" t="str">
        <x:f>IF(A726="","",IF(OR(D726="",E726=""),"",IF(E726&lt;=D726,1,0)))</x:f>
      </x:c>
      <x:c r="N726" s="120" t="str">
        <x:f>IF(A726="","",IF(OR(H726="",I726=""),"",IFERROR(I726/H726,0)))</x:f>
      </x:c>
      <x:c r="O726" s="113" t="str">
        <x:f>IF(A726="","",IF(OR(D726="",E726=""),"",MAX(0,E726-D726)))</x:f>
      </x:c>
      <x:c r="P726" s="113" t="str">
        <x:f>IF(B726="","",WEEKDAY(B726,2))</x:f>
      </x:c>
      <x:c r="Q726" s="113" t="str">
        <x:f>IF(B726="","",MONTH(B726))</x:f>
      </x:c>
      <x:c r="R726" s="113" t="str">
        <x:f>IF(B726="","",YEAR(B726))</x:f>
      </x:c>
    </x:row>
    <x:row r="727" ht="20" customHeight="1">
      <x:c r="A727" s="247"/>
      <x:c r="B727" s="248"/>
      <x:c r="C727" s="247"/>
      <x:c r="D727" s="248"/>
      <x:c r="E727" s="248"/>
      <x:c r="F727" s="247"/>
      <x:c r="G727" s="247"/>
      <x:c r="H727" s="247"/>
      <x:c r="I727" s="247"/>
      <x:c r="J727" s="249"/>
      <x:c r="K727" s="247"/>
      <x:c r="L727" s="247"/>
      <x:c r="M727" s="113" t="str">
        <x:f>IF(A727="","",IF(OR(D727="",E727=""),"",IF(E727&lt;=D727,1,0)))</x:f>
      </x:c>
      <x:c r="N727" s="120" t="str">
        <x:f>IF(A727="","",IF(OR(H727="",I727=""),"",IFERROR(I727/H727,0)))</x:f>
      </x:c>
      <x:c r="O727" s="113" t="str">
        <x:f>IF(A727="","",IF(OR(D727="",E727=""),"",MAX(0,E727-D727)))</x:f>
      </x:c>
      <x:c r="P727" s="113" t="str">
        <x:f>IF(B727="","",WEEKDAY(B727,2))</x:f>
      </x:c>
      <x:c r="Q727" s="113" t="str">
        <x:f>IF(B727="","",MONTH(B727))</x:f>
      </x:c>
      <x:c r="R727" s="113" t="str">
        <x:f>IF(B727="","",YEAR(B727))</x:f>
      </x:c>
    </x:row>
    <x:row r="728" ht="20" customHeight="1">
      <x:c r="A728" s="247"/>
      <x:c r="B728" s="248"/>
      <x:c r="C728" s="247"/>
      <x:c r="D728" s="248"/>
      <x:c r="E728" s="248"/>
      <x:c r="F728" s="247"/>
      <x:c r="G728" s="247"/>
      <x:c r="H728" s="247"/>
      <x:c r="I728" s="247"/>
      <x:c r="J728" s="249"/>
      <x:c r="K728" s="247"/>
      <x:c r="L728" s="247"/>
      <x:c r="M728" s="113" t="str">
        <x:f>IF(A728="","",IF(OR(D728="",E728=""),"",IF(E728&lt;=D728,1,0)))</x:f>
      </x:c>
      <x:c r="N728" s="120" t="str">
        <x:f>IF(A728="","",IF(OR(H728="",I728=""),"",IFERROR(I728/H728,0)))</x:f>
      </x:c>
      <x:c r="O728" s="113" t="str">
        <x:f>IF(A728="","",IF(OR(D728="",E728=""),"",MAX(0,E728-D728)))</x:f>
      </x:c>
      <x:c r="P728" s="113" t="str">
        <x:f>IF(B728="","",WEEKDAY(B728,2))</x:f>
      </x:c>
      <x:c r="Q728" s="113" t="str">
        <x:f>IF(B728="","",MONTH(B728))</x:f>
      </x:c>
      <x:c r="R728" s="113" t="str">
        <x:f>IF(B728="","",YEAR(B728))</x:f>
      </x:c>
    </x:row>
    <x:row r="729" ht="20" customHeight="1">
      <x:c r="A729" s="247"/>
      <x:c r="B729" s="248"/>
      <x:c r="C729" s="247"/>
      <x:c r="D729" s="248"/>
      <x:c r="E729" s="248"/>
      <x:c r="F729" s="247"/>
      <x:c r="G729" s="247"/>
      <x:c r="H729" s="247"/>
      <x:c r="I729" s="247"/>
      <x:c r="J729" s="249"/>
      <x:c r="K729" s="247"/>
      <x:c r="L729" s="247"/>
      <x:c r="M729" s="113" t="str">
        <x:f>IF(A729="","",IF(OR(D729="",E729=""),"",IF(E729&lt;=D729,1,0)))</x:f>
      </x:c>
      <x:c r="N729" s="120" t="str">
        <x:f>IF(A729="","",IF(OR(H729="",I729=""),"",IFERROR(I729/H729,0)))</x:f>
      </x:c>
      <x:c r="O729" s="113" t="str">
        <x:f>IF(A729="","",IF(OR(D729="",E729=""),"",MAX(0,E729-D729)))</x:f>
      </x:c>
      <x:c r="P729" s="113" t="str">
        <x:f>IF(B729="","",WEEKDAY(B729,2))</x:f>
      </x:c>
      <x:c r="Q729" s="113" t="str">
        <x:f>IF(B729="","",MONTH(B729))</x:f>
      </x:c>
      <x:c r="R729" s="113" t="str">
        <x:f>IF(B729="","",YEAR(B729))</x:f>
      </x:c>
    </x:row>
    <x:row r="730" ht="20" customHeight="1">
      <x:c r="A730" s="247"/>
      <x:c r="B730" s="248"/>
      <x:c r="C730" s="247"/>
      <x:c r="D730" s="248"/>
      <x:c r="E730" s="248"/>
      <x:c r="F730" s="247"/>
      <x:c r="G730" s="247"/>
      <x:c r="H730" s="247"/>
      <x:c r="I730" s="247"/>
      <x:c r="J730" s="249"/>
      <x:c r="K730" s="247"/>
      <x:c r="L730" s="247"/>
      <x:c r="M730" s="113" t="str">
        <x:f>IF(A730="","",IF(OR(D730="",E730=""),"",IF(E730&lt;=D730,1,0)))</x:f>
      </x:c>
      <x:c r="N730" s="120" t="str">
        <x:f>IF(A730="","",IF(OR(H730="",I730=""),"",IFERROR(I730/H730,0)))</x:f>
      </x:c>
      <x:c r="O730" s="113" t="str">
        <x:f>IF(A730="","",IF(OR(D730="",E730=""),"",MAX(0,E730-D730)))</x:f>
      </x:c>
      <x:c r="P730" s="113" t="str">
        <x:f>IF(B730="","",WEEKDAY(B730,2))</x:f>
      </x:c>
      <x:c r="Q730" s="113" t="str">
        <x:f>IF(B730="","",MONTH(B730))</x:f>
      </x:c>
      <x:c r="R730" s="113" t="str">
        <x:f>IF(B730="","",YEAR(B730))</x:f>
      </x:c>
    </x:row>
    <x:row r="731" ht="20" customHeight="1">
      <x:c r="A731" s="247"/>
      <x:c r="B731" s="248"/>
      <x:c r="C731" s="247"/>
      <x:c r="D731" s="248"/>
      <x:c r="E731" s="248"/>
      <x:c r="F731" s="247"/>
      <x:c r="G731" s="247"/>
      <x:c r="H731" s="247"/>
      <x:c r="I731" s="247"/>
      <x:c r="J731" s="249"/>
      <x:c r="K731" s="247"/>
      <x:c r="L731" s="247"/>
      <x:c r="M731" s="113" t="str">
        <x:f>IF(A731="","",IF(OR(D731="",E731=""),"",IF(E731&lt;=D731,1,0)))</x:f>
      </x:c>
      <x:c r="N731" s="120" t="str">
        <x:f>IF(A731="","",IF(OR(H731="",I731=""),"",IFERROR(I731/H731,0)))</x:f>
      </x:c>
      <x:c r="O731" s="113" t="str">
        <x:f>IF(A731="","",IF(OR(D731="",E731=""),"",MAX(0,E731-D731)))</x:f>
      </x:c>
      <x:c r="P731" s="113" t="str">
        <x:f>IF(B731="","",WEEKDAY(B731,2))</x:f>
      </x:c>
      <x:c r="Q731" s="113" t="str">
        <x:f>IF(B731="","",MONTH(B731))</x:f>
      </x:c>
      <x:c r="R731" s="113" t="str">
        <x:f>IF(B731="","",YEAR(B731))</x:f>
      </x:c>
    </x:row>
    <x:row r="732" ht="20" customHeight="1">
      <x:c r="A732" s="247"/>
      <x:c r="B732" s="248"/>
      <x:c r="C732" s="247"/>
      <x:c r="D732" s="248"/>
      <x:c r="E732" s="248"/>
      <x:c r="F732" s="247"/>
      <x:c r="G732" s="247"/>
      <x:c r="H732" s="247"/>
      <x:c r="I732" s="247"/>
      <x:c r="J732" s="249"/>
      <x:c r="K732" s="247"/>
      <x:c r="L732" s="247"/>
      <x:c r="M732" s="113" t="str">
        <x:f>IF(A732="","",IF(OR(D732="",E732=""),"",IF(E732&lt;=D732,1,0)))</x:f>
      </x:c>
      <x:c r="N732" s="120" t="str">
        <x:f>IF(A732="","",IF(OR(H732="",I732=""),"",IFERROR(I732/H732,0)))</x:f>
      </x:c>
      <x:c r="O732" s="113" t="str">
        <x:f>IF(A732="","",IF(OR(D732="",E732=""),"",MAX(0,E732-D732)))</x:f>
      </x:c>
      <x:c r="P732" s="113" t="str">
        <x:f>IF(B732="","",WEEKDAY(B732,2))</x:f>
      </x:c>
      <x:c r="Q732" s="113" t="str">
        <x:f>IF(B732="","",MONTH(B732))</x:f>
      </x:c>
      <x:c r="R732" s="113" t="str">
        <x:f>IF(B732="","",YEAR(B732))</x:f>
      </x:c>
    </x:row>
    <x:row r="733" ht="20" customHeight="1">
      <x:c r="A733" s="247"/>
      <x:c r="B733" s="248"/>
      <x:c r="C733" s="247"/>
      <x:c r="D733" s="248"/>
      <x:c r="E733" s="248"/>
      <x:c r="F733" s="247"/>
      <x:c r="G733" s="247"/>
      <x:c r="H733" s="247"/>
      <x:c r="I733" s="247"/>
      <x:c r="J733" s="249"/>
      <x:c r="K733" s="247"/>
      <x:c r="L733" s="247"/>
      <x:c r="M733" s="113" t="str">
        <x:f>IF(A733="","",IF(OR(D733="",E733=""),"",IF(E733&lt;=D733,1,0)))</x:f>
      </x:c>
      <x:c r="N733" s="120" t="str">
        <x:f>IF(A733="","",IF(OR(H733="",I733=""),"",IFERROR(I733/H733,0)))</x:f>
      </x:c>
      <x:c r="O733" s="113" t="str">
        <x:f>IF(A733="","",IF(OR(D733="",E733=""),"",MAX(0,E733-D733)))</x:f>
      </x:c>
      <x:c r="P733" s="113" t="str">
        <x:f>IF(B733="","",WEEKDAY(B733,2))</x:f>
      </x:c>
      <x:c r="Q733" s="113" t="str">
        <x:f>IF(B733="","",MONTH(B733))</x:f>
      </x:c>
      <x:c r="R733" s="113" t="str">
        <x:f>IF(B733="","",YEAR(B733))</x:f>
      </x:c>
    </x:row>
    <x:row r="734" ht="20" customHeight="1">
      <x:c r="A734" s="247"/>
      <x:c r="B734" s="248"/>
      <x:c r="C734" s="247"/>
      <x:c r="D734" s="248"/>
      <x:c r="E734" s="248"/>
      <x:c r="F734" s="247"/>
      <x:c r="G734" s="247"/>
      <x:c r="H734" s="247"/>
      <x:c r="I734" s="247"/>
      <x:c r="J734" s="249"/>
      <x:c r="K734" s="247"/>
      <x:c r="L734" s="247"/>
      <x:c r="M734" s="113" t="str">
        <x:f>IF(A734="","",IF(OR(D734="",E734=""),"",IF(E734&lt;=D734,1,0)))</x:f>
      </x:c>
      <x:c r="N734" s="120" t="str">
        <x:f>IF(A734="","",IF(OR(H734="",I734=""),"",IFERROR(I734/H734,0)))</x:f>
      </x:c>
      <x:c r="O734" s="113" t="str">
        <x:f>IF(A734="","",IF(OR(D734="",E734=""),"",MAX(0,E734-D734)))</x:f>
      </x:c>
      <x:c r="P734" s="113" t="str">
        <x:f>IF(B734="","",WEEKDAY(B734,2))</x:f>
      </x:c>
      <x:c r="Q734" s="113" t="str">
        <x:f>IF(B734="","",MONTH(B734))</x:f>
      </x:c>
      <x:c r="R734" s="113" t="str">
        <x:f>IF(B734="","",YEAR(B734))</x:f>
      </x:c>
    </x:row>
    <x:row r="735" ht="20" customHeight="1">
      <x:c r="A735" s="247"/>
      <x:c r="B735" s="248"/>
      <x:c r="C735" s="247"/>
      <x:c r="D735" s="248"/>
      <x:c r="E735" s="248"/>
      <x:c r="F735" s="247"/>
      <x:c r="G735" s="247"/>
      <x:c r="H735" s="247"/>
      <x:c r="I735" s="247"/>
      <x:c r="J735" s="249"/>
      <x:c r="K735" s="247"/>
      <x:c r="L735" s="247"/>
      <x:c r="M735" s="113" t="str">
        <x:f>IF(A735="","",IF(OR(D735="",E735=""),"",IF(E735&lt;=D735,1,0)))</x:f>
      </x:c>
      <x:c r="N735" s="120" t="str">
        <x:f>IF(A735="","",IF(OR(H735="",I735=""),"",IFERROR(I735/H735,0)))</x:f>
      </x:c>
      <x:c r="O735" s="113" t="str">
        <x:f>IF(A735="","",IF(OR(D735="",E735=""),"",MAX(0,E735-D735)))</x:f>
      </x:c>
      <x:c r="P735" s="113" t="str">
        <x:f>IF(B735="","",WEEKDAY(B735,2))</x:f>
      </x:c>
      <x:c r="Q735" s="113" t="str">
        <x:f>IF(B735="","",MONTH(B735))</x:f>
      </x:c>
      <x:c r="R735" s="113" t="str">
        <x:f>IF(B735="","",YEAR(B735))</x:f>
      </x:c>
    </x:row>
    <x:row r="736" ht="20" customHeight="1">
      <x:c r="A736" s="247"/>
      <x:c r="B736" s="248"/>
      <x:c r="C736" s="247"/>
      <x:c r="D736" s="248"/>
      <x:c r="E736" s="248"/>
      <x:c r="F736" s="247"/>
      <x:c r="G736" s="247"/>
      <x:c r="H736" s="247"/>
      <x:c r="I736" s="247"/>
      <x:c r="J736" s="249"/>
      <x:c r="K736" s="247"/>
      <x:c r="L736" s="247"/>
      <x:c r="M736" s="113" t="str">
        <x:f>IF(A736="","",IF(OR(D736="",E736=""),"",IF(E736&lt;=D736,1,0)))</x:f>
      </x:c>
      <x:c r="N736" s="120" t="str">
        <x:f>IF(A736="","",IF(OR(H736="",I736=""),"",IFERROR(I736/H736,0)))</x:f>
      </x:c>
      <x:c r="O736" s="113" t="str">
        <x:f>IF(A736="","",IF(OR(D736="",E736=""),"",MAX(0,E736-D736)))</x:f>
      </x:c>
      <x:c r="P736" s="113" t="str">
        <x:f>IF(B736="","",WEEKDAY(B736,2))</x:f>
      </x:c>
      <x:c r="Q736" s="113" t="str">
        <x:f>IF(B736="","",MONTH(B736))</x:f>
      </x:c>
      <x:c r="R736" s="113" t="str">
        <x:f>IF(B736="","",YEAR(B736))</x:f>
      </x:c>
    </x:row>
    <x:row r="737" ht="20" customHeight="1">
      <x:c r="A737" s="247"/>
      <x:c r="B737" s="248"/>
      <x:c r="C737" s="247"/>
      <x:c r="D737" s="248"/>
      <x:c r="E737" s="248"/>
      <x:c r="F737" s="247"/>
      <x:c r="G737" s="247"/>
      <x:c r="H737" s="247"/>
      <x:c r="I737" s="247"/>
      <x:c r="J737" s="249"/>
      <x:c r="K737" s="247"/>
      <x:c r="L737" s="247"/>
      <x:c r="M737" s="113" t="str">
        <x:f>IF(A737="","",IF(OR(D737="",E737=""),"",IF(E737&lt;=D737,1,0)))</x:f>
      </x:c>
      <x:c r="N737" s="120" t="str">
        <x:f>IF(A737="","",IF(OR(H737="",I737=""),"",IFERROR(I737/H737,0)))</x:f>
      </x:c>
      <x:c r="O737" s="113" t="str">
        <x:f>IF(A737="","",IF(OR(D737="",E737=""),"",MAX(0,E737-D737)))</x:f>
      </x:c>
      <x:c r="P737" s="113" t="str">
        <x:f>IF(B737="","",WEEKDAY(B737,2))</x:f>
      </x:c>
      <x:c r="Q737" s="113" t="str">
        <x:f>IF(B737="","",MONTH(B737))</x:f>
      </x:c>
      <x:c r="R737" s="113" t="str">
        <x:f>IF(B737="","",YEAR(B737))</x:f>
      </x:c>
    </x:row>
    <x:row r="738" ht="20" customHeight="1">
      <x:c r="A738" s="247"/>
      <x:c r="B738" s="248"/>
      <x:c r="C738" s="247"/>
      <x:c r="D738" s="248"/>
      <x:c r="E738" s="248"/>
      <x:c r="F738" s="247"/>
      <x:c r="G738" s="247"/>
      <x:c r="H738" s="247"/>
      <x:c r="I738" s="247"/>
      <x:c r="J738" s="249"/>
      <x:c r="K738" s="247"/>
      <x:c r="L738" s="247"/>
      <x:c r="M738" s="113" t="str">
        <x:f>IF(A738="","",IF(OR(D738="",E738=""),"",IF(E738&lt;=D738,1,0)))</x:f>
      </x:c>
      <x:c r="N738" s="120" t="str">
        <x:f>IF(A738="","",IF(OR(H738="",I738=""),"",IFERROR(I738/H738,0)))</x:f>
      </x:c>
      <x:c r="O738" s="113" t="str">
        <x:f>IF(A738="","",IF(OR(D738="",E738=""),"",MAX(0,E738-D738)))</x:f>
      </x:c>
      <x:c r="P738" s="113" t="str">
        <x:f>IF(B738="","",WEEKDAY(B738,2))</x:f>
      </x:c>
      <x:c r="Q738" s="113" t="str">
        <x:f>IF(B738="","",MONTH(B738))</x:f>
      </x:c>
      <x:c r="R738" s="113" t="str">
        <x:f>IF(B738="","",YEAR(B738))</x:f>
      </x:c>
    </x:row>
    <x:row r="739" ht="20" customHeight="1">
      <x:c r="A739" s="247"/>
      <x:c r="B739" s="248"/>
      <x:c r="C739" s="247"/>
      <x:c r="D739" s="248"/>
      <x:c r="E739" s="248"/>
      <x:c r="F739" s="247"/>
      <x:c r="G739" s="247"/>
      <x:c r="H739" s="247"/>
      <x:c r="I739" s="247"/>
      <x:c r="J739" s="249"/>
      <x:c r="K739" s="247"/>
      <x:c r="L739" s="247"/>
      <x:c r="M739" s="113" t="str">
        <x:f>IF(A739="","",IF(OR(D739="",E739=""),"",IF(E739&lt;=D739,1,0)))</x:f>
      </x:c>
      <x:c r="N739" s="120" t="str">
        <x:f>IF(A739="","",IF(OR(H739="",I739=""),"",IFERROR(I739/H739,0)))</x:f>
      </x:c>
      <x:c r="O739" s="113" t="str">
        <x:f>IF(A739="","",IF(OR(D739="",E739=""),"",MAX(0,E739-D739)))</x:f>
      </x:c>
      <x:c r="P739" s="113" t="str">
        <x:f>IF(B739="","",WEEKDAY(B739,2))</x:f>
      </x:c>
      <x:c r="Q739" s="113" t="str">
        <x:f>IF(B739="","",MONTH(B739))</x:f>
      </x:c>
      <x:c r="R739" s="113" t="str">
        <x:f>IF(B739="","",YEAR(B739))</x:f>
      </x:c>
    </x:row>
    <x:row r="740" ht="20" customHeight="1">
      <x:c r="A740" s="247"/>
      <x:c r="B740" s="248"/>
      <x:c r="C740" s="247"/>
      <x:c r="D740" s="248"/>
      <x:c r="E740" s="248"/>
      <x:c r="F740" s="247"/>
      <x:c r="G740" s="247"/>
      <x:c r="H740" s="247"/>
      <x:c r="I740" s="247"/>
      <x:c r="J740" s="249"/>
      <x:c r="K740" s="247"/>
      <x:c r="L740" s="247"/>
      <x:c r="M740" s="113" t="str">
        <x:f>IF(A740="","",IF(OR(D740="",E740=""),"",IF(E740&lt;=D740,1,0)))</x:f>
      </x:c>
      <x:c r="N740" s="120" t="str">
        <x:f>IF(A740="","",IF(OR(H740="",I740=""),"",IFERROR(I740/H740,0)))</x:f>
      </x:c>
      <x:c r="O740" s="113" t="str">
        <x:f>IF(A740="","",IF(OR(D740="",E740=""),"",MAX(0,E740-D740)))</x:f>
      </x:c>
      <x:c r="P740" s="113" t="str">
        <x:f>IF(B740="","",WEEKDAY(B740,2))</x:f>
      </x:c>
      <x:c r="Q740" s="113" t="str">
        <x:f>IF(B740="","",MONTH(B740))</x:f>
      </x:c>
      <x:c r="R740" s="113" t="str">
        <x:f>IF(B740="","",YEAR(B740))</x:f>
      </x:c>
    </x:row>
    <x:row r="741" ht="20" customHeight="1">
      <x:c r="A741" s="247"/>
      <x:c r="B741" s="248"/>
      <x:c r="C741" s="247"/>
      <x:c r="D741" s="248"/>
      <x:c r="E741" s="248"/>
      <x:c r="F741" s="247"/>
      <x:c r="G741" s="247"/>
      <x:c r="H741" s="247"/>
      <x:c r="I741" s="247"/>
      <x:c r="J741" s="249"/>
      <x:c r="K741" s="247"/>
      <x:c r="L741" s="247"/>
      <x:c r="M741" s="113" t="str">
        <x:f>IF(A741="","",IF(OR(D741="",E741=""),"",IF(E741&lt;=D741,1,0)))</x:f>
      </x:c>
      <x:c r="N741" s="120" t="str">
        <x:f>IF(A741="","",IF(OR(H741="",I741=""),"",IFERROR(I741/H741,0)))</x:f>
      </x:c>
      <x:c r="O741" s="113" t="str">
        <x:f>IF(A741="","",IF(OR(D741="",E741=""),"",MAX(0,E741-D741)))</x:f>
      </x:c>
      <x:c r="P741" s="113" t="str">
        <x:f>IF(B741="","",WEEKDAY(B741,2))</x:f>
      </x:c>
      <x:c r="Q741" s="113" t="str">
        <x:f>IF(B741="","",MONTH(B741))</x:f>
      </x:c>
      <x:c r="R741" s="113" t="str">
        <x:f>IF(B741="","",YEAR(B741))</x:f>
      </x:c>
    </x:row>
    <x:row r="742" ht="20" customHeight="1">
      <x:c r="A742" s="247"/>
      <x:c r="B742" s="248"/>
      <x:c r="C742" s="247"/>
      <x:c r="D742" s="248"/>
      <x:c r="E742" s="248"/>
      <x:c r="F742" s="247"/>
      <x:c r="G742" s="247"/>
      <x:c r="H742" s="247"/>
      <x:c r="I742" s="247"/>
      <x:c r="J742" s="249"/>
      <x:c r="K742" s="247"/>
      <x:c r="L742" s="247"/>
      <x:c r="M742" s="113" t="str">
        <x:f>IF(A742="","",IF(OR(D742="",E742=""),"",IF(E742&lt;=D742,1,0)))</x:f>
      </x:c>
      <x:c r="N742" s="120" t="str">
        <x:f>IF(A742="","",IF(OR(H742="",I742=""),"",IFERROR(I742/H742,0)))</x:f>
      </x:c>
      <x:c r="O742" s="113" t="str">
        <x:f>IF(A742="","",IF(OR(D742="",E742=""),"",MAX(0,E742-D742)))</x:f>
      </x:c>
      <x:c r="P742" s="113" t="str">
        <x:f>IF(B742="","",WEEKDAY(B742,2))</x:f>
      </x:c>
      <x:c r="Q742" s="113" t="str">
        <x:f>IF(B742="","",MONTH(B742))</x:f>
      </x:c>
      <x:c r="R742" s="113" t="str">
        <x:f>IF(B742="","",YEAR(B742))</x:f>
      </x:c>
    </x:row>
    <x:row r="743" ht="20" customHeight="1">
      <x:c r="A743" s="247"/>
      <x:c r="B743" s="248"/>
      <x:c r="C743" s="247"/>
      <x:c r="D743" s="248"/>
      <x:c r="E743" s="248"/>
      <x:c r="F743" s="247"/>
      <x:c r="G743" s="247"/>
      <x:c r="H743" s="247"/>
      <x:c r="I743" s="247"/>
      <x:c r="J743" s="249"/>
      <x:c r="K743" s="247"/>
      <x:c r="L743" s="247"/>
      <x:c r="M743" s="113" t="str">
        <x:f>IF(A743="","",IF(OR(D743="",E743=""),"",IF(E743&lt;=D743,1,0)))</x:f>
      </x:c>
      <x:c r="N743" s="120" t="str">
        <x:f>IF(A743="","",IF(OR(H743="",I743=""),"",IFERROR(I743/H743,0)))</x:f>
      </x:c>
      <x:c r="O743" s="113" t="str">
        <x:f>IF(A743="","",IF(OR(D743="",E743=""),"",MAX(0,E743-D743)))</x:f>
      </x:c>
      <x:c r="P743" s="113" t="str">
        <x:f>IF(B743="","",WEEKDAY(B743,2))</x:f>
      </x:c>
      <x:c r="Q743" s="113" t="str">
        <x:f>IF(B743="","",MONTH(B743))</x:f>
      </x:c>
      <x:c r="R743" s="113" t="str">
        <x:f>IF(B743="","",YEAR(B743))</x:f>
      </x:c>
    </x:row>
    <x:row r="744" ht="20" customHeight="1">
      <x:c r="A744" s="247"/>
      <x:c r="B744" s="248"/>
      <x:c r="C744" s="247"/>
      <x:c r="D744" s="248"/>
      <x:c r="E744" s="248"/>
      <x:c r="F744" s="247"/>
      <x:c r="G744" s="247"/>
      <x:c r="H744" s="247"/>
      <x:c r="I744" s="247"/>
      <x:c r="J744" s="249"/>
      <x:c r="K744" s="247"/>
      <x:c r="L744" s="247"/>
      <x:c r="M744" s="113" t="str">
        <x:f>IF(A744="","",IF(OR(D744="",E744=""),"",IF(E744&lt;=D744,1,0)))</x:f>
      </x:c>
      <x:c r="N744" s="120" t="str">
        <x:f>IF(A744="","",IF(OR(H744="",I744=""),"",IFERROR(I744/H744,0)))</x:f>
      </x:c>
      <x:c r="O744" s="113" t="str">
        <x:f>IF(A744="","",IF(OR(D744="",E744=""),"",MAX(0,E744-D744)))</x:f>
      </x:c>
      <x:c r="P744" s="113" t="str">
        <x:f>IF(B744="","",WEEKDAY(B744,2))</x:f>
      </x:c>
      <x:c r="Q744" s="113" t="str">
        <x:f>IF(B744="","",MONTH(B744))</x:f>
      </x:c>
      <x:c r="R744" s="113" t="str">
        <x:f>IF(B744="","",YEAR(B744))</x:f>
      </x:c>
    </x:row>
    <x:row r="745" ht="20" customHeight="1">
      <x:c r="A745" s="247"/>
      <x:c r="B745" s="248"/>
      <x:c r="C745" s="247"/>
      <x:c r="D745" s="248"/>
      <x:c r="E745" s="248"/>
      <x:c r="F745" s="247"/>
      <x:c r="G745" s="247"/>
      <x:c r="H745" s="247"/>
      <x:c r="I745" s="247"/>
      <x:c r="J745" s="249"/>
      <x:c r="K745" s="247"/>
      <x:c r="L745" s="247"/>
      <x:c r="M745" s="113" t="str">
        <x:f>IF(A745="","",IF(OR(D745="",E745=""),"",IF(E745&lt;=D745,1,0)))</x:f>
      </x:c>
      <x:c r="N745" s="120" t="str">
        <x:f>IF(A745="","",IF(OR(H745="",I745=""),"",IFERROR(I745/H745,0)))</x:f>
      </x:c>
      <x:c r="O745" s="113" t="str">
        <x:f>IF(A745="","",IF(OR(D745="",E745=""),"",MAX(0,E745-D745)))</x:f>
      </x:c>
      <x:c r="P745" s="113" t="str">
        <x:f>IF(B745="","",WEEKDAY(B745,2))</x:f>
      </x:c>
      <x:c r="Q745" s="113" t="str">
        <x:f>IF(B745="","",MONTH(B745))</x:f>
      </x:c>
      <x:c r="R745" s="113" t="str">
        <x:f>IF(B745="","",YEAR(B745))</x:f>
      </x:c>
    </x:row>
    <x:row r="746" ht="20" customHeight="1">
      <x:c r="A746" s="247"/>
      <x:c r="B746" s="248"/>
      <x:c r="C746" s="247"/>
      <x:c r="D746" s="248"/>
      <x:c r="E746" s="248"/>
      <x:c r="F746" s="247"/>
      <x:c r="G746" s="247"/>
      <x:c r="H746" s="247"/>
      <x:c r="I746" s="247"/>
      <x:c r="J746" s="249"/>
      <x:c r="K746" s="247"/>
      <x:c r="L746" s="247"/>
      <x:c r="M746" s="113" t="str">
        <x:f>IF(A746="","",IF(OR(D746="",E746=""),"",IF(E746&lt;=D746,1,0)))</x:f>
      </x:c>
      <x:c r="N746" s="120" t="str">
        <x:f>IF(A746="","",IF(OR(H746="",I746=""),"",IFERROR(I746/H746,0)))</x:f>
      </x:c>
      <x:c r="O746" s="113" t="str">
        <x:f>IF(A746="","",IF(OR(D746="",E746=""),"",MAX(0,E746-D746)))</x:f>
      </x:c>
      <x:c r="P746" s="113" t="str">
        <x:f>IF(B746="","",WEEKDAY(B746,2))</x:f>
      </x:c>
      <x:c r="Q746" s="113" t="str">
        <x:f>IF(B746="","",MONTH(B746))</x:f>
      </x:c>
      <x:c r="R746" s="113" t="str">
        <x:f>IF(B746="","",YEAR(B746))</x:f>
      </x:c>
    </x:row>
    <x:row r="747" ht="20" customHeight="1">
      <x:c r="A747" s="247"/>
      <x:c r="B747" s="248"/>
      <x:c r="C747" s="247"/>
      <x:c r="D747" s="248"/>
      <x:c r="E747" s="248"/>
      <x:c r="F747" s="247"/>
      <x:c r="G747" s="247"/>
      <x:c r="H747" s="247"/>
      <x:c r="I747" s="247"/>
      <x:c r="J747" s="249"/>
      <x:c r="K747" s="247"/>
      <x:c r="L747" s="247"/>
      <x:c r="M747" s="113" t="str">
        <x:f>IF(A747="","",IF(OR(D747="",E747=""),"",IF(E747&lt;=D747,1,0)))</x:f>
      </x:c>
      <x:c r="N747" s="120" t="str">
        <x:f>IF(A747="","",IF(OR(H747="",I747=""),"",IFERROR(I747/H747,0)))</x:f>
      </x:c>
      <x:c r="O747" s="113" t="str">
        <x:f>IF(A747="","",IF(OR(D747="",E747=""),"",MAX(0,E747-D747)))</x:f>
      </x:c>
      <x:c r="P747" s="113" t="str">
        <x:f>IF(B747="","",WEEKDAY(B747,2))</x:f>
      </x:c>
      <x:c r="Q747" s="113" t="str">
        <x:f>IF(B747="","",MONTH(B747))</x:f>
      </x:c>
      <x:c r="R747" s="113" t="str">
        <x:f>IF(B747="","",YEAR(B747))</x:f>
      </x:c>
    </x:row>
    <x:row r="748" ht="20" customHeight="1">
      <x:c r="A748" s="247"/>
      <x:c r="B748" s="248"/>
      <x:c r="C748" s="247"/>
      <x:c r="D748" s="248"/>
      <x:c r="E748" s="248"/>
      <x:c r="F748" s="247"/>
      <x:c r="G748" s="247"/>
      <x:c r="H748" s="247"/>
      <x:c r="I748" s="247"/>
      <x:c r="J748" s="249"/>
      <x:c r="K748" s="247"/>
      <x:c r="L748" s="247"/>
      <x:c r="M748" s="113" t="str">
        <x:f>IF(A748="","",IF(OR(D748="",E748=""),"",IF(E748&lt;=D748,1,0)))</x:f>
      </x:c>
      <x:c r="N748" s="120" t="str">
        <x:f>IF(A748="","",IF(OR(H748="",I748=""),"",IFERROR(I748/H748,0)))</x:f>
      </x:c>
      <x:c r="O748" s="113" t="str">
        <x:f>IF(A748="","",IF(OR(D748="",E748=""),"",MAX(0,E748-D748)))</x:f>
      </x:c>
      <x:c r="P748" s="113" t="str">
        <x:f>IF(B748="","",WEEKDAY(B748,2))</x:f>
      </x:c>
      <x:c r="Q748" s="113" t="str">
        <x:f>IF(B748="","",MONTH(B748))</x:f>
      </x:c>
      <x:c r="R748" s="113" t="str">
        <x:f>IF(B748="","",YEAR(B748))</x:f>
      </x:c>
    </x:row>
    <x:row r="749" ht="20" customHeight="1">
      <x:c r="A749" s="247"/>
      <x:c r="B749" s="248"/>
      <x:c r="C749" s="247"/>
      <x:c r="D749" s="248"/>
      <x:c r="E749" s="248"/>
      <x:c r="F749" s="247"/>
      <x:c r="G749" s="247"/>
      <x:c r="H749" s="247"/>
      <x:c r="I749" s="247"/>
      <x:c r="J749" s="249"/>
      <x:c r="K749" s="247"/>
      <x:c r="L749" s="247"/>
      <x:c r="M749" s="113" t="str">
        <x:f>IF(A749="","",IF(OR(D749="",E749=""),"",IF(E749&lt;=D749,1,0)))</x:f>
      </x:c>
      <x:c r="N749" s="120" t="str">
        <x:f>IF(A749="","",IF(OR(H749="",I749=""),"",IFERROR(I749/H749,0)))</x:f>
      </x:c>
      <x:c r="O749" s="113" t="str">
        <x:f>IF(A749="","",IF(OR(D749="",E749=""),"",MAX(0,E749-D749)))</x:f>
      </x:c>
      <x:c r="P749" s="113" t="str">
        <x:f>IF(B749="","",WEEKDAY(B749,2))</x:f>
      </x:c>
      <x:c r="Q749" s="113" t="str">
        <x:f>IF(B749="","",MONTH(B749))</x:f>
      </x:c>
      <x:c r="R749" s="113" t="str">
        <x:f>IF(B749="","",YEAR(B749))</x:f>
      </x:c>
    </x:row>
    <x:row r="750" ht="20" customHeight="1">
      <x:c r="A750" s="247"/>
      <x:c r="B750" s="248"/>
      <x:c r="C750" s="247"/>
      <x:c r="D750" s="248"/>
      <x:c r="E750" s="248"/>
      <x:c r="F750" s="247"/>
      <x:c r="G750" s="247"/>
      <x:c r="H750" s="247"/>
      <x:c r="I750" s="247"/>
      <x:c r="J750" s="249"/>
      <x:c r="K750" s="247"/>
      <x:c r="L750" s="247"/>
      <x:c r="M750" s="113" t="str">
        <x:f>IF(A750="","",IF(OR(D750="",E750=""),"",IF(E750&lt;=D750,1,0)))</x:f>
      </x:c>
      <x:c r="N750" s="120" t="str">
        <x:f>IF(A750="","",IF(OR(H750="",I750=""),"",IFERROR(I750/H750,0)))</x:f>
      </x:c>
      <x:c r="O750" s="113" t="str">
        <x:f>IF(A750="","",IF(OR(D750="",E750=""),"",MAX(0,E750-D750)))</x:f>
      </x:c>
      <x:c r="P750" s="113" t="str">
        <x:f>IF(B750="","",WEEKDAY(B750,2))</x:f>
      </x:c>
      <x:c r="Q750" s="113" t="str">
        <x:f>IF(B750="","",MONTH(B750))</x:f>
      </x:c>
      <x:c r="R750" s="113" t="str">
        <x:f>IF(B750="","",YEAR(B750))</x:f>
      </x:c>
    </x:row>
    <x:row r="751" ht="20" customHeight="1">
      <x:c r="A751" s="247"/>
      <x:c r="B751" s="248"/>
      <x:c r="C751" s="247"/>
      <x:c r="D751" s="248"/>
      <x:c r="E751" s="248"/>
      <x:c r="F751" s="247"/>
      <x:c r="G751" s="247"/>
      <x:c r="H751" s="247"/>
      <x:c r="I751" s="247"/>
      <x:c r="J751" s="249"/>
      <x:c r="K751" s="247"/>
      <x:c r="L751" s="247"/>
      <x:c r="M751" s="113" t="str">
        <x:f>IF(A751="","",IF(OR(D751="",E751=""),"",IF(E751&lt;=D751,1,0)))</x:f>
      </x:c>
      <x:c r="N751" s="120" t="str">
        <x:f>IF(A751="","",IF(OR(H751="",I751=""),"",IFERROR(I751/H751,0)))</x:f>
      </x:c>
      <x:c r="O751" s="113" t="str">
        <x:f>IF(A751="","",IF(OR(D751="",E751=""),"",MAX(0,E751-D751)))</x:f>
      </x:c>
      <x:c r="P751" s="113" t="str">
        <x:f>IF(B751="","",WEEKDAY(B751,2))</x:f>
      </x:c>
      <x:c r="Q751" s="113" t="str">
        <x:f>IF(B751="","",MONTH(B751))</x:f>
      </x:c>
      <x:c r="R751" s="113" t="str">
        <x:f>IF(B751="","",YEAR(B751))</x:f>
      </x:c>
    </x:row>
    <x:row r="752" ht="20" customHeight="1">
      <x:c r="A752" s="247"/>
      <x:c r="B752" s="248"/>
      <x:c r="C752" s="247"/>
      <x:c r="D752" s="248"/>
      <x:c r="E752" s="248"/>
      <x:c r="F752" s="247"/>
      <x:c r="G752" s="247"/>
      <x:c r="H752" s="247"/>
      <x:c r="I752" s="247"/>
      <x:c r="J752" s="249"/>
      <x:c r="K752" s="247"/>
      <x:c r="L752" s="247"/>
      <x:c r="M752" s="113" t="str">
        <x:f>IF(A752="","",IF(OR(D752="",E752=""),"",IF(E752&lt;=D752,1,0)))</x:f>
      </x:c>
      <x:c r="N752" s="120" t="str">
        <x:f>IF(A752="","",IF(OR(H752="",I752=""),"",IFERROR(I752/H752,0)))</x:f>
      </x:c>
      <x:c r="O752" s="113" t="str">
        <x:f>IF(A752="","",IF(OR(D752="",E752=""),"",MAX(0,E752-D752)))</x:f>
      </x:c>
      <x:c r="P752" s="113" t="str">
        <x:f>IF(B752="","",WEEKDAY(B752,2))</x:f>
      </x:c>
      <x:c r="Q752" s="113" t="str">
        <x:f>IF(B752="","",MONTH(B752))</x:f>
      </x:c>
      <x:c r="R752" s="113" t="str">
        <x:f>IF(B752="","",YEAR(B752))</x:f>
      </x:c>
    </x:row>
    <x:row r="753" ht="20" customHeight="1">
      <x:c r="A753" s="247"/>
      <x:c r="B753" s="248"/>
      <x:c r="C753" s="247"/>
      <x:c r="D753" s="248"/>
      <x:c r="E753" s="248"/>
      <x:c r="F753" s="247"/>
      <x:c r="G753" s="247"/>
      <x:c r="H753" s="247"/>
      <x:c r="I753" s="247"/>
      <x:c r="J753" s="249"/>
      <x:c r="K753" s="247"/>
      <x:c r="L753" s="247"/>
      <x:c r="M753" s="113" t="str">
        <x:f>IF(A753="","",IF(OR(D753="",E753=""),"",IF(E753&lt;=D753,1,0)))</x:f>
      </x:c>
      <x:c r="N753" s="120" t="str">
        <x:f>IF(A753="","",IF(OR(H753="",I753=""),"",IFERROR(I753/H753,0)))</x:f>
      </x:c>
      <x:c r="O753" s="113" t="str">
        <x:f>IF(A753="","",IF(OR(D753="",E753=""),"",MAX(0,E753-D753)))</x:f>
      </x:c>
      <x:c r="P753" s="113" t="str">
        <x:f>IF(B753="","",WEEKDAY(B753,2))</x:f>
      </x:c>
      <x:c r="Q753" s="113" t="str">
        <x:f>IF(B753="","",MONTH(B753))</x:f>
      </x:c>
      <x:c r="R753" s="113" t="str">
        <x:f>IF(B753="","",YEAR(B753))</x:f>
      </x:c>
    </x:row>
    <x:row r="754" ht="20" customHeight="1">
      <x:c r="A754" s="247"/>
      <x:c r="B754" s="248"/>
      <x:c r="C754" s="247"/>
      <x:c r="D754" s="248"/>
      <x:c r="E754" s="248"/>
      <x:c r="F754" s="247"/>
      <x:c r="G754" s="247"/>
      <x:c r="H754" s="247"/>
      <x:c r="I754" s="247"/>
      <x:c r="J754" s="249"/>
      <x:c r="K754" s="247"/>
      <x:c r="L754" s="247"/>
      <x:c r="M754" s="113" t="str">
        <x:f>IF(A754="","",IF(OR(D754="",E754=""),"",IF(E754&lt;=D754,1,0)))</x:f>
      </x:c>
      <x:c r="N754" s="120" t="str">
        <x:f>IF(A754="","",IF(OR(H754="",I754=""),"",IFERROR(I754/H754,0)))</x:f>
      </x:c>
      <x:c r="O754" s="113" t="str">
        <x:f>IF(A754="","",IF(OR(D754="",E754=""),"",MAX(0,E754-D754)))</x:f>
      </x:c>
      <x:c r="P754" s="113" t="str">
        <x:f>IF(B754="","",WEEKDAY(B754,2))</x:f>
      </x:c>
      <x:c r="Q754" s="113" t="str">
        <x:f>IF(B754="","",MONTH(B754))</x:f>
      </x:c>
      <x:c r="R754" s="113" t="str">
        <x:f>IF(B754="","",YEAR(B754))</x:f>
      </x:c>
    </x:row>
    <x:row r="755" ht="20" customHeight="1">
      <x:c r="A755" s="247"/>
      <x:c r="B755" s="248"/>
      <x:c r="C755" s="247"/>
      <x:c r="D755" s="248"/>
      <x:c r="E755" s="248"/>
      <x:c r="F755" s="247"/>
      <x:c r="G755" s="247"/>
      <x:c r="H755" s="247"/>
      <x:c r="I755" s="247"/>
      <x:c r="J755" s="249"/>
      <x:c r="K755" s="247"/>
      <x:c r="L755" s="247"/>
      <x:c r="M755" s="113" t="str">
        <x:f>IF(A755="","",IF(OR(D755="",E755=""),"",IF(E755&lt;=D755,1,0)))</x:f>
      </x:c>
      <x:c r="N755" s="120" t="str">
        <x:f>IF(A755="","",IF(OR(H755="",I755=""),"",IFERROR(I755/H755,0)))</x:f>
      </x:c>
      <x:c r="O755" s="113" t="str">
        <x:f>IF(A755="","",IF(OR(D755="",E755=""),"",MAX(0,E755-D755)))</x:f>
      </x:c>
      <x:c r="P755" s="113" t="str">
        <x:f>IF(B755="","",WEEKDAY(B755,2))</x:f>
      </x:c>
      <x:c r="Q755" s="113" t="str">
        <x:f>IF(B755="","",MONTH(B755))</x:f>
      </x:c>
      <x:c r="R755" s="113" t="str">
        <x:f>IF(B755="","",YEAR(B755))</x:f>
      </x:c>
    </x:row>
    <x:row r="756" ht="20" customHeight="1">
      <x:c r="A756" s="247"/>
      <x:c r="B756" s="248"/>
      <x:c r="C756" s="247"/>
      <x:c r="D756" s="248"/>
      <x:c r="E756" s="248"/>
      <x:c r="F756" s="247"/>
      <x:c r="G756" s="247"/>
      <x:c r="H756" s="247"/>
      <x:c r="I756" s="247"/>
      <x:c r="J756" s="249"/>
      <x:c r="K756" s="247"/>
      <x:c r="L756" s="247"/>
      <x:c r="M756" s="113" t="str">
        <x:f>IF(A756="","",IF(OR(D756="",E756=""),"",IF(E756&lt;=D756,1,0)))</x:f>
      </x:c>
      <x:c r="N756" s="120" t="str">
        <x:f>IF(A756="","",IF(OR(H756="",I756=""),"",IFERROR(I756/H756,0)))</x:f>
      </x:c>
      <x:c r="O756" s="113" t="str">
        <x:f>IF(A756="","",IF(OR(D756="",E756=""),"",MAX(0,E756-D756)))</x:f>
      </x:c>
      <x:c r="P756" s="113" t="str">
        <x:f>IF(B756="","",WEEKDAY(B756,2))</x:f>
      </x:c>
      <x:c r="Q756" s="113" t="str">
        <x:f>IF(B756="","",MONTH(B756))</x:f>
      </x:c>
      <x:c r="R756" s="113" t="str">
        <x:f>IF(B756="","",YEAR(B756))</x:f>
      </x:c>
    </x:row>
    <x:row r="757" ht="20" customHeight="1">
      <x:c r="A757" s="247"/>
      <x:c r="B757" s="248"/>
      <x:c r="C757" s="247"/>
      <x:c r="D757" s="248"/>
      <x:c r="E757" s="248"/>
      <x:c r="F757" s="247"/>
      <x:c r="G757" s="247"/>
      <x:c r="H757" s="247"/>
      <x:c r="I757" s="247"/>
      <x:c r="J757" s="249"/>
      <x:c r="K757" s="247"/>
      <x:c r="L757" s="247"/>
      <x:c r="M757" s="113" t="str">
        <x:f>IF(A757="","",IF(OR(D757="",E757=""),"",IF(E757&lt;=D757,1,0)))</x:f>
      </x:c>
      <x:c r="N757" s="120" t="str">
        <x:f>IF(A757="","",IF(OR(H757="",I757=""),"",IFERROR(I757/H757,0)))</x:f>
      </x:c>
      <x:c r="O757" s="113" t="str">
        <x:f>IF(A757="","",IF(OR(D757="",E757=""),"",MAX(0,E757-D757)))</x:f>
      </x:c>
      <x:c r="P757" s="113" t="str">
        <x:f>IF(B757="","",WEEKDAY(B757,2))</x:f>
      </x:c>
      <x:c r="Q757" s="113" t="str">
        <x:f>IF(B757="","",MONTH(B757))</x:f>
      </x:c>
      <x:c r="R757" s="113" t="str">
        <x:f>IF(B757="","",YEAR(B757))</x:f>
      </x:c>
    </x:row>
    <x:row r="758" ht="20" customHeight="1">
      <x:c r="A758" s="247"/>
      <x:c r="B758" s="248"/>
      <x:c r="C758" s="247"/>
      <x:c r="D758" s="248"/>
      <x:c r="E758" s="248"/>
      <x:c r="F758" s="247"/>
      <x:c r="G758" s="247"/>
      <x:c r="H758" s="247"/>
      <x:c r="I758" s="247"/>
      <x:c r="J758" s="249"/>
      <x:c r="K758" s="247"/>
      <x:c r="L758" s="247"/>
      <x:c r="M758" s="113" t="str">
        <x:f>IF(A758="","",IF(OR(D758="",E758=""),"",IF(E758&lt;=D758,1,0)))</x:f>
      </x:c>
      <x:c r="N758" s="120" t="str">
        <x:f>IF(A758="","",IF(OR(H758="",I758=""),"",IFERROR(I758/H758,0)))</x:f>
      </x:c>
      <x:c r="O758" s="113" t="str">
        <x:f>IF(A758="","",IF(OR(D758="",E758=""),"",MAX(0,E758-D758)))</x:f>
      </x:c>
      <x:c r="P758" s="113" t="str">
        <x:f>IF(B758="","",WEEKDAY(B758,2))</x:f>
      </x:c>
      <x:c r="Q758" s="113" t="str">
        <x:f>IF(B758="","",MONTH(B758))</x:f>
      </x:c>
      <x:c r="R758" s="113" t="str">
        <x:f>IF(B758="","",YEAR(B758))</x:f>
      </x:c>
    </x:row>
    <x:row r="759" ht="20" customHeight="1">
      <x:c r="A759" s="247"/>
      <x:c r="B759" s="248"/>
      <x:c r="C759" s="247"/>
      <x:c r="D759" s="248"/>
      <x:c r="E759" s="248"/>
      <x:c r="F759" s="247"/>
      <x:c r="G759" s="247"/>
      <x:c r="H759" s="247"/>
      <x:c r="I759" s="247"/>
      <x:c r="J759" s="249"/>
      <x:c r="K759" s="247"/>
      <x:c r="L759" s="247"/>
      <x:c r="M759" s="113" t="str">
        <x:f>IF(A759="","",IF(OR(D759="",E759=""),"",IF(E759&lt;=D759,1,0)))</x:f>
      </x:c>
      <x:c r="N759" s="120" t="str">
        <x:f>IF(A759="","",IF(OR(H759="",I759=""),"",IFERROR(I759/H759,0)))</x:f>
      </x:c>
      <x:c r="O759" s="113" t="str">
        <x:f>IF(A759="","",IF(OR(D759="",E759=""),"",MAX(0,E759-D759)))</x:f>
      </x:c>
      <x:c r="P759" s="113" t="str">
        <x:f>IF(B759="","",WEEKDAY(B759,2))</x:f>
      </x:c>
      <x:c r="Q759" s="113" t="str">
        <x:f>IF(B759="","",MONTH(B759))</x:f>
      </x:c>
      <x:c r="R759" s="113" t="str">
        <x:f>IF(B759="","",YEAR(B759))</x:f>
      </x:c>
    </x:row>
    <x:row r="760" ht="20" customHeight="1">
      <x:c r="A760" s="247"/>
      <x:c r="B760" s="248"/>
      <x:c r="C760" s="247"/>
      <x:c r="D760" s="248"/>
      <x:c r="E760" s="248"/>
      <x:c r="F760" s="247"/>
      <x:c r="G760" s="247"/>
      <x:c r="H760" s="247"/>
      <x:c r="I760" s="247"/>
      <x:c r="J760" s="249"/>
      <x:c r="K760" s="247"/>
      <x:c r="L760" s="247"/>
      <x:c r="M760" s="113" t="str">
        <x:f>IF(A760="","",IF(OR(D760="",E760=""),"",IF(E760&lt;=D760,1,0)))</x:f>
      </x:c>
      <x:c r="N760" s="120" t="str">
        <x:f>IF(A760="","",IF(OR(H760="",I760=""),"",IFERROR(I760/H760,0)))</x:f>
      </x:c>
      <x:c r="O760" s="113" t="str">
        <x:f>IF(A760="","",IF(OR(D760="",E760=""),"",MAX(0,E760-D760)))</x:f>
      </x:c>
      <x:c r="P760" s="113" t="str">
        <x:f>IF(B760="","",WEEKDAY(B760,2))</x:f>
      </x:c>
      <x:c r="Q760" s="113" t="str">
        <x:f>IF(B760="","",MONTH(B760))</x:f>
      </x:c>
      <x:c r="R760" s="113" t="str">
        <x:f>IF(B760="","",YEAR(B760))</x:f>
      </x:c>
    </x:row>
    <x:row r="761" ht="20" customHeight="1">
      <x:c r="A761" s="247"/>
      <x:c r="B761" s="248"/>
      <x:c r="C761" s="247"/>
      <x:c r="D761" s="248"/>
      <x:c r="E761" s="248"/>
      <x:c r="F761" s="247"/>
      <x:c r="G761" s="247"/>
      <x:c r="H761" s="247"/>
      <x:c r="I761" s="247"/>
      <x:c r="J761" s="249"/>
      <x:c r="K761" s="247"/>
      <x:c r="L761" s="247"/>
      <x:c r="M761" s="113" t="str">
        <x:f>IF(A761="","",IF(OR(D761="",E761=""),"",IF(E761&lt;=D761,1,0)))</x:f>
      </x:c>
      <x:c r="N761" s="120" t="str">
        <x:f>IF(A761="","",IF(OR(H761="",I761=""),"",IFERROR(I761/H761,0)))</x:f>
      </x:c>
      <x:c r="O761" s="113" t="str">
        <x:f>IF(A761="","",IF(OR(D761="",E761=""),"",MAX(0,E761-D761)))</x:f>
      </x:c>
      <x:c r="P761" s="113" t="str">
        <x:f>IF(B761="","",WEEKDAY(B761,2))</x:f>
      </x:c>
      <x:c r="Q761" s="113" t="str">
        <x:f>IF(B761="","",MONTH(B761))</x:f>
      </x:c>
      <x:c r="R761" s="113" t="str">
        <x:f>IF(B761="","",YEAR(B761))</x:f>
      </x:c>
    </x:row>
    <x:row r="762" ht="20" customHeight="1">
      <x:c r="A762" s="247"/>
      <x:c r="B762" s="248"/>
      <x:c r="C762" s="247"/>
      <x:c r="D762" s="248"/>
      <x:c r="E762" s="248"/>
      <x:c r="F762" s="247"/>
      <x:c r="G762" s="247"/>
      <x:c r="H762" s="247"/>
      <x:c r="I762" s="247"/>
      <x:c r="J762" s="249"/>
      <x:c r="K762" s="247"/>
      <x:c r="L762" s="247"/>
      <x:c r="M762" s="113" t="str">
        <x:f>IF(A762="","",IF(OR(D762="",E762=""),"",IF(E762&lt;=D762,1,0)))</x:f>
      </x:c>
      <x:c r="N762" s="120" t="str">
        <x:f>IF(A762="","",IF(OR(H762="",I762=""),"",IFERROR(I762/H762,0)))</x:f>
      </x:c>
      <x:c r="O762" s="113" t="str">
        <x:f>IF(A762="","",IF(OR(D762="",E762=""),"",MAX(0,E762-D762)))</x:f>
      </x:c>
      <x:c r="P762" s="113" t="str">
        <x:f>IF(B762="","",WEEKDAY(B762,2))</x:f>
      </x:c>
      <x:c r="Q762" s="113" t="str">
        <x:f>IF(B762="","",MONTH(B762))</x:f>
      </x:c>
      <x:c r="R762" s="113" t="str">
        <x:f>IF(B762="","",YEAR(B762))</x:f>
      </x:c>
    </x:row>
    <x:row r="763" ht="20" customHeight="1">
      <x:c r="A763" s="247"/>
      <x:c r="B763" s="248"/>
      <x:c r="C763" s="247"/>
      <x:c r="D763" s="248"/>
      <x:c r="E763" s="248"/>
      <x:c r="F763" s="247"/>
      <x:c r="G763" s="247"/>
      <x:c r="H763" s="247"/>
      <x:c r="I763" s="247"/>
      <x:c r="J763" s="249"/>
      <x:c r="K763" s="247"/>
      <x:c r="L763" s="247"/>
      <x:c r="M763" s="113" t="str">
        <x:f>IF(A763="","",IF(OR(D763="",E763=""),"",IF(E763&lt;=D763,1,0)))</x:f>
      </x:c>
      <x:c r="N763" s="120" t="str">
        <x:f>IF(A763="","",IF(OR(H763="",I763=""),"",IFERROR(I763/H763,0)))</x:f>
      </x:c>
      <x:c r="O763" s="113" t="str">
        <x:f>IF(A763="","",IF(OR(D763="",E763=""),"",MAX(0,E763-D763)))</x:f>
      </x:c>
      <x:c r="P763" s="113" t="str">
        <x:f>IF(B763="","",WEEKDAY(B763,2))</x:f>
      </x:c>
      <x:c r="Q763" s="113" t="str">
        <x:f>IF(B763="","",MONTH(B763))</x:f>
      </x:c>
      <x:c r="R763" s="113" t="str">
        <x:f>IF(B763="","",YEAR(B763))</x:f>
      </x:c>
    </x:row>
    <x:row r="764" ht="20" customHeight="1">
      <x:c r="A764" s="247"/>
      <x:c r="B764" s="248"/>
      <x:c r="C764" s="247"/>
      <x:c r="D764" s="248"/>
      <x:c r="E764" s="248"/>
      <x:c r="F764" s="247"/>
      <x:c r="G764" s="247"/>
      <x:c r="H764" s="247"/>
      <x:c r="I764" s="247"/>
      <x:c r="J764" s="249"/>
      <x:c r="K764" s="247"/>
      <x:c r="L764" s="247"/>
      <x:c r="M764" s="113" t="str">
        <x:f>IF(A764="","",IF(OR(D764="",E764=""),"",IF(E764&lt;=D764,1,0)))</x:f>
      </x:c>
      <x:c r="N764" s="120" t="str">
        <x:f>IF(A764="","",IF(OR(H764="",I764=""),"",IFERROR(I764/H764,0)))</x:f>
      </x:c>
      <x:c r="O764" s="113" t="str">
        <x:f>IF(A764="","",IF(OR(D764="",E764=""),"",MAX(0,E764-D764)))</x:f>
      </x:c>
      <x:c r="P764" s="113" t="str">
        <x:f>IF(B764="","",WEEKDAY(B764,2))</x:f>
      </x:c>
      <x:c r="Q764" s="113" t="str">
        <x:f>IF(B764="","",MONTH(B764))</x:f>
      </x:c>
      <x:c r="R764" s="113" t="str">
        <x:f>IF(B764="","",YEAR(B764))</x:f>
      </x:c>
    </x:row>
    <x:row r="765" ht="20" customHeight="1">
      <x:c r="A765" s="247"/>
      <x:c r="B765" s="248"/>
      <x:c r="C765" s="247"/>
      <x:c r="D765" s="248"/>
      <x:c r="E765" s="248"/>
      <x:c r="F765" s="247"/>
      <x:c r="G765" s="247"/>
      <x:c r="H765" s="247"/>
      <x:c r="I765" s="247"/>
      <x:c r="J765" s="249"/>
      <x:c r="K765" s="247"/>
      <x:c r="L765" s="247"/>
      <x:c r="M765" s="113" t="str">
        <x:f>IF(A765="","",IF(OR(D765="",E765=""),"",IF(E765&lt;=D765,1,0)))</x:f>
      </x:c>
      <x:c r="N765" s="120" t="str">
        <x:f>IF(A765="","",IF(OR(H765="",I765=""),"",IFERROR(I765/H765,0)))</x:f>
      </x:c>
      <x:c r="O765" s="113" t="str">
        <x:f>IF(A765="","",IF(OR(D765="",E765=""),"",MAX(0,E765-D765)))</x:f>
      </x:c>
      <x:c r="P765" s="113" t="str">
        <x:f>IF(B765="","",WEEKDAY(B765,2))</x:f>
      </x:c>
      <x:c r="Q765" s="113" t="str">
        <x:f>IF(B765="","",MONTH(B765))</x:f>
      </x:c>
      <x:c r="R765" s="113" t="str">
        <x:f>IF(B765="","",YEAR(B765))</x:f>
      </x:c>
    </x:row>
    <x:row r="766" ht="20" customHeight="1">
      <x:c r="A766" s="247"/>
      <x:c r="B766" s="248"/>
      <x:c r="C766" s="247"/>
      <x:c r="D766" s="248"/>
      <x:c r="E766" s="248"/>
      <x:c r="F766" s="247"/>
      <x:c r="G766" s="247"/>
      <x:c r="H766" s="247"/>
      <x:c r="I766" s="247"/>
      <x:c r="J766" s="249"/>
      <x:c r="K766" s="247"/>
      <x:c r="L766" s="247"/>
      <x:c r="M766" s="113" t="str">
        <x:f>IF(A766="","",IF(OR(D766="",E766=""),"",IF(E766&lt;=D766,1,0)))</x:f>
      </x:c>
      <x:c r="N766" s="120" t="str">
        <x:f>IF(A766="","",IF(OR(H766="",I766=""),"",IFERROR(I766/H766,0)))</x:f>
      </x:c>
      <x:c r="O766" s="113" t="str">
        <x:f>IF(A766="","",IF(OR(D766="",E766=""),"",MAX(0,E766-D766)))</x:f>
      </x:c>
      <x:c r="P766" s="113" t="str">
        <x:f>IF(B766="","",WEEKDAY(B766,2))</x:f>
      </x:c>
      <x:c r="Q766" s="113" t="str">
        <x:f>IF(B766="","",MONTH(B766))</x:f>
      </x:c>
      <x:c r="R766" s="113" t="str">
        <x:f>IF(B766="","",YEAR(B766))</x:f>
      </x:c>
    </x:row>
    <x:row r="767" ht="20" customHeight="1">
      <x:c r="A767" s="247"/>
      <x:c r="B767" s="248"/>
      <x:c r="C767" s="247"/>
      <x:c r="D767" s="248"/>
      <x:c r="E767" s="248"/>
      <x:c r="F767" s="247"/>
      <x:c r="G767" s="247"/>
      <x:c r="H767" s="247"/>
      <x:c r="I767" s="247"/>
      <x:c r="J767" s="249"/>
      <x:c r="K767" s="247"/>
      <x:c r="L767" s="247"/>
      <x:c r="M767" s="113" t="str">
        <x:f>IF(A767="","",IF(OR(D767="",E767=""),"",IF(E767&lt;=D767,1,0)))</x:f>
      </x:c>
      <x:c r="N767" s="120" t="str">
        <x:f>IF(A767="","",IF(OR(H767="",I767=""),"",IFERROR(I767/H767,0)))</x:f>
      </x:c>
      <x:c r="O767" s="113" t="str">
        <x:f>IF(A767="","",IF(OR(D767="",E767=""),"",MAX(0,E767-D767)))</x:f>
      </x:c>
      <x:c r="P767" s="113" t="str">
        <x:f>IF(B767="","",WEEKDAY(B767,2))</x:f>
      </x:c>
      <x:c r="Q767" s="113" t="str">
        <x:f>IF(B767="","",MONTH(B767))</x:f>
      </x:c>
      <x:c r="R767" s="113" t="str">
        <x:f>IF(B767="","",YEAR(B767))</x:f>
      </x:c>
    </x:row>
    <x:row r="768" ht="20" customHeight="1">
      <x:c r="A768" s="247"/>
      <x:c r="B768" s="248"/>
      <x:c r="C768" s="247"/>
      <x:c r="D768" s="248"/>
      <x:c r="E768" s="248"/>
      <x:c r="F768" s="247"/>
      <x:c r="G768" s="247"/>
      <x:c r="H768" s="247"/>
      <x:c r="I768" s="247"/>
      <x:c r="J768" s="249"/>
      <x:c r="K768" s="247"/>
      <x:c r="L768" s="247"/>
      <x:c r="M768" s="113" t="str">
        <x:f>IF(A768="","",IF(OR(D768="",E768=""),"",IF(E768&lt;=D768,1,0)))</x:f>
      </x:c>
      <x:c r="N768" s="120" t="str">
        <x:f>IF(A768="","",IF(OR(H768="",I768=""),"",IFERROR(I768/H768,0)))</x:f>
      </x:c>
      <x:c r="O768" s="113" t="str">
        <x:f>IF(A768="","",IF(OR(D768="",E768=""),"",MAX(0,E768-D768)))</x:f>
      </x:c>
      <x:c r="P768" s="113" t="str">
        <x:f>IF(B768="","",WEEKDAY(B768,2))</x:f>
      </x:c>
      <x:c r="Q768" s="113" t="str">
        <x:f>IF(B768="","",MONTH(B768))</x:f>
      </x:c>
      <x:c r="R768" s="113" t="str">
        <x:f>IF(B768="","",YEAR(B768))</x:f>
      </x:c>
    </x:row>
    <x:row r="769" ht="20" customHeight="1">
      <x:c r="A769" s="247"/>
      <x:c r="B769" s="248"/>
      <x:c r="C769" s="247"/>
      <x:c r="D769" s="248"/>
      <x:c r="E769" s="248"/>
      <x:c r="F769" s="247"/>
      <x:c r="G769" s="247"/>
      <x:c r="H769" s="247"/>
      <x:c r="I769" s="247"/>
      <x:c r="J769" s="249"/>
      <x:c r="K769" s="247"/>
      <x:c r="L769" s="247"/>
      <x:c r="M769" s="113" t="str">
        <x:f>IF(A769="","",IF(OR(D769="",E769=""),"",IF(E769&lt;=D769,1,0)))</x:f>
      </x:c>
      <x:c r="N769" s="120" t="str">
        <x:f>IF(A769="","",IF(OR(H769="",I769=""),"",IFERROR(I769/H769,0)))</x:f>
      </x:c>
      <x:c r="O769" s="113" t="str">
        <x:f>IF(A769="","",IF(OR(D769="",E769=""),"",MAX(0,E769-D769)))</x:f>
      </x:c>
      <x:c r="P769" s="113" t="str">
        <x:f>IF(B769="","",WEEKDAY(B769,2))</x:f>
      </x:c>
      <x:c r="Q769" s="113" t="str">
        <x:f>IF(B769="","",MONTH(B769))</x:f>
      </x:c>
      <x:c r="R769" s="113" t="str">
        <x:f>IF(B769="","",YEAR(B769))</x:f>
      </x:c>
    </x:row>
    <x:row r="770" ht="20" customHeight="1">
      <x:c r="A770" s="247"/>
      <x:c r="B770" s="248"/>
      <x:c r="C770" s="247"/>
      <x:c r="D770" s="248"/>
      <x:c r="E770" s="248"/>
      <x:c r="F770" s="247"/>
      <x:c r="G770" s="247"/>
      <x:c r="H770" s="247"/>
      <x:c r="I770" s="247"/>
      <x:c r="J770" s="249"/>
      <x:c r="K770" s="247"/>
      <x:c r="L770" s="247"/>
      <x:c r="M770" s="113" t="str">
        <x:f>IF(A770="","",IF(OR(D770="",E770=""),"",IF(E770&lt;=D770,1,0)))</x:f>
      </x:c>
      <x:c r="N770" s="120" t="str">
        <x:f>IF(A770="","",IF(OR(H770="",I770=""),"",IFERROR(I770/H770,0)))</x:f>
      </x:c>
      <x:c r="O770" s="113" t="str">
        <x:f>IF(A770="","",IF(OR(D770="",E770=""),"",MAX(0,E770-D770)))</x:f>
      </x:c>
      <x:c r="P770" s="113" t="str">
        <x:f>IF(B770="","",WEEKDAY(B770,2))</x:f>
      </x:c>
      <x:c r="Q770" s="113" t="str">
        <x:f>IF(B770="","",MONTH(B770))</x:f>
      </x:c>
      <x:c r="R770" s="113" t="str">
        <x:f>IF(B770="","",YEAR(B770))</x:f>
      </x:c>
    </x:row>
    <x:row r="771" ht="20" customHeight="1">
      <x:c r="A771" s="247"/>
      <x:c r="B771" s="248"/>
      <x:c r="C771" s="247"/>
      <x:c r="D771" s="248"/>
      <x:c r="E771" s="248"/>
      <x:c r="F771" s="247"/>
      <x:c r="G771" s="247"/>
      <x:c r="H771" s="247"/>
      <x:c r="I771" s="247"/>
      <x:c r="J771" s="249"/>
      <x:c r="K771" s="247"/>
      <x:c r="L771" s="247"/>
      <x:c r="M771" s="113" t="str">
        <x:f>IF(A771="","",IF(OR(D771="",E771=""),"",IF(E771&lt;=D771,1,0)))</x:f>
      </x:c>
      <x:c r="N771" s="120" t="str">
        <x:f>IF(A771="","",IF(OR(H771="",I771=""),"",IFERROR(I771/H771,0)))</x:f>
      </x:c>
      <x:c r="O771" s="113" t="str">
        <x:f>IF(A771="","",IF(OR(D771="",E771=""),"",MAX(0,E771-D771)))</x:f>
      </x:c>
      <x:c r="P771" s="113" t="str">
        <x:f>IF(B771="","",WEEKDAY(B771,2))</x:f>
      </x:c>
      <x:c r="Q771" s="113" t="str">
        <x:f>IF(B771="","",MONTH(B771))</x:f>
      </x:c>
      <x:c r="R771" s="113" t="str">
        <x:f>IF(B771="","",YEAR(B771))</x:f>
      </x:c>
    </x:row>
    <x:row r="772" ht="20" customHeight="1">
      <x:c r="A772" s="247"/>
      <x:c r="B772" s="248"/>
      <x:c r="C772" s="247"/>
      <x:c r="D772" s="248"/>
      <x:c r="E772" s="248"/>
      <x:c r="F772" s="247"/>
      <x:c r="G772" s="247"/>
      <x:c r="H772" s="247"/>
      <x:c r="I772" s="247"/>
      <x:c r="J772" s="249"/>
      <x:c r="K772" s="247"/>
      <x:c r="L772" s="247"/>
      <x:c r="M772" s="113" t="str">
        <x:f>IF(A772="","",IF(OR(D772="",E772=""),"",IF(E772&lt;=D772,1,0)))</x:f>
      </x:c>
      <x:c r="N772" s="120" t="str">
        <x:f>IF(A772="","",IF(OR(H772="",I772=""),"",IFERROR(I772/H772,0)))</x:f>
      </x:c>
      <x:c r="O772" s="113" t="str">
        <x:f>IF(A772="","",IF(OR(D772="",E772=""),"",MAX(0,E772-D772)))</x:f>
      </x:c>
      <x:c r="P772" s="113" t="str">
        <x:f>IF(B772="","",WEEKDAY(B772,2))</x:f>
      </x:c>
      <x:c r="Q772" s="113" t="str">
        <x:f>IF(B772="","",MONTH(B772))</x:f>
      </x:c>
      <x:c r="R772" s="113" t="str">
        <x:f>IF(B772="","",YEAR(B772))</x:f>
      </x:c>
    </x:row>
    <x:row r="773" ht="20" customHeight="1">
      <x:c r="A773" s="247"/>
      <x:c r="B773" s="248"/>
      <x:c r="C773" s="247"/>
      <x:c r="D773" s="248"/>
      <x:c r="E773" s="248"/>
      <x:c r="F773" s="247"/>
      <x:c r="G773" s="247"/>
      <x:c r="H773" s="247"/>
      <x:c r="I773" s="247"/>
      <x:c r="J773" s="249"/>
      <x:c r="K773" s="247"/>
      <x:c r="L773" s="247"/>
      <x:c r="M773" s="113" t="str">
        <x:f>IF(A773="","",IF(OR(D773="",E773=""),"",IF(E773&lt;=D773,1,0)))</x:f>
      </x:c>
      <x:c r="N773" s="120" t="str">
        <x:f>IF(A773="","",IF(OR(H773="",I773=""),"",IFERROR(I773/H773,0)))</x:f>
      </x:c>
      <x:c r="O773" s="113" t="str">
        <x:f>IF(A773="","",IF(OR(D773="",E773=""),"",MAX(0,E773-D773)))</x:f>
      </x:c>
      <x:c r="P773" s="113" t="str">
        <x:f>IF(B773="","",WEEKDAY(B773,2))</x:f>
      </x:c>
      <x:c r="Q773" s="113" t="str">
        <x:f>IF(B773="","",MONTH(B773))</x:f>
      </x:c>
      <x:c r="R773" s="113" t="str">
        <x:f>IF(B773="","",YEAR(B773))</x:f>
      </x:c>
    </x:row>
    <x:row r="774" ht="20" customHeight="1">
      <x:c r="A774" s="247"/>
      <x:c r="B774" s="248"/>
      <x:c r="C774" s="247"/>
      <x:c r="D774" s="248"/>
      <x:c r="E774" s="248"/>
      <x:c r="F774" s="247"/>
      <x:c r="G774" s="247"/>
      <x:c r="H774" s="247"/>
      <x:c r="I774" s="247"/>
      <x:c r="J774" s="249"/>
      <x:c r="K774" s="247"/>
      <x:c r="L774" s="247"/>
      <x:c r="M774" s="113" t="str">
        <x:f>IF(A774="","",IF(OR(D774="",E774=""),"",IF(E774&lt;=D774,1,0)))</x:f>
      </x:c>
      <x:c r="N774" s="120" t="str">
        <x:f>IF(A774="","",IF(OR(H774="",I774=""),"",IFERROR(I774/H774,0)))</x:f>
      </x:c>
      <x:c r="O774" s="113" t="str">
        <x:f>IF(A774="","",IF(OR(D774="",E774=""),"",MAX(0,E774-D774)))</x:f>
      </x:c>
      <x:c r="P774" s="113" t="str">
        <x:f>IF(B774="","",WEEKDAY(B774,2))</x:f>
      </x:c>
      <x:c r="Q774" s="113" t="str">
        <x:f>IF(B774="","",MONTH(B774))</x:f>
      </x:c>
      <x:c r="R774" s="113" t="str">
        <x:f>IF(B774="","",YEAR(B774))</x:f>
      </x:c>
    </x:row>
    <x:row r="775" ht="20" customHeight="1">
      <x:c r="A775" s="247"/>
      <x:c r="B775" s="248"/>
      <x:c r="C775" s="247"/>
      <x:c r="D775" s="248"/>
      <x:c r="E775" s="248"/>
      <x:c r="F775" s="247"/>
      <x:c r="G775" s="247"/>
      <x:c r="H775" s="247"/>
      <x:c r="I775" s="247"/>
      <x:c r="J775" s="249"/>
      <x:c r="K775" s="247"/>
      <x:c r="L775" s="247"/>
      <x:c r="M775" s="113" t="str">
        <x:f>IF(A775="","",IF(OR(D775="",E775=""),"",IF(E775&lt;=D775,1,0)))</x:f>
      </x:c>
      <x:c r="N775" s="120" t="str">
        <x:f>IF(A775="","",IF(OR(H775="",I775=""),"",IFERROR(I775/H775,0)))</x:f>
      </x:c>
      <x:c r="O775" s="113" t="str">
        <x:f>IF(A775="","",IF(OR(D775="",E775=""),"",MAX(0,E775-D775)))</x:f>
      </x:c>
      <x:c r="P775" s="113" t="str">
        <x:f>IF(B775="","",WEEKDAY(B775,2))</x:f>
      </x:c>
      <x:c r="Q775" s="113" t="str">
        <x:f>IF(B775="","",MONTH(B775))</x:f>
      </x:c>
      <x:c r="R775" s="113" t="str">
        <x:f>IF(B775="","",YEAR(B775))</x:f>
      </x:c>
    </x:row>
    <x:row r="776" ht="20" customHeight="1">
      <x:c r="A776" s="247"/>
      <x:c r="B776" s="248"/>
      <x:c r="C776" s="247"/>
      <x:c r="D776" s="248"/>
      <x:c r="E776" s="248"/>
      <x:c r="F776" s="247"/>
      <x:c r="G776" s="247"/>
      <x:c r="H776" s="247"/>
      <x:c r="I776" s="247"/>
      <x:c r="J776" s="249"/>
      <x:c r="K776" s="247"/>
      <x:c r="L776" s="247"/>
      <x:c r="M776" s="113" t="str">
        <x:f>IF(A776="","",IF(OR(D776="",E776=""),"",IF(E776&lt;=D776,1,0)))</x:f>
      </x:c>
      <x:c r="N776" s="120" t="str">
        <x:f>IF(A776="","",IF(OR(H776="",I776=""),"",IFERROR(I776/H776,0)))</x:f>
      </x:c>
      <x:c r="O776" s="113" t="str">
        <x:f>IF(A776="","",IF(OR(D776="",E776=""),"",MAX(0,E776-D776)))</x:f>
      </x:c>
      <x:c r="P776" s="113" t="str">
        <x:f>IF(B776="","",WEEKDAY(B776,2))</x:f>
      </x:c>
      <x:c r="Q776" s="113" t="str">
        <x:f>IF(B776="","",MONTH(B776))</x:f>
      </x:c>
      <x:c r="R776" s="113" t="str">
        <x:f>IF(B776="","",YEAR(B776))</x:f>
      </x:c>
    </x:row>
    <x:row r="777" ht="20" customHeight="1">
      <x:c r="A777" s="247"/>
      <x:c r="B777" s="248"/>
      <x:c r="C777" s="247"/>
      <x:c r="D777" s="248"/>
      <x:c r="E777" s="248"/>
      <x:c r="F777" s="247"/>
      <x:c r="G777" s="247"/>
      <x:c r="H777" s="247"/>
      <x:c r="I777" s="247"/>
      <x:c r="J777" s="249"/>
      <x:c r="K777" s="247"/>
      <x:c r="L777" s="247"/>
      <x:c r="M777" s="113" t="str">
        <x:f>IF(A777="","",IF(OR(D777="",E777=""),"",IF(E777&lt;=D777,1,0)))</x:f>
      </x:c>
      <x:c r="N777" s="120" t="str">
        <x:f>IF(A777="","",IF(OR(H777="",I777=""),"",IFERROR(I777/H777,0)))</x:f>
      </x:c>
      <x:c r="O777" s="113" t="str">
        <x:f>IF(A777="","",IF(OR(D777="",E777=""),"",MAX(0,E777-D777)))</x:f>
      </x:c>
      <x:c r="P777" s="113" t="str">
        <x:f>IF(B777="","",WEEKDAY(B777,2))</x:f>
      </x:c>
      <x:c r="Q777" s="113" t="str">
        <x:f>IF(B777="","",MONTH(B777))</x:f>
      </x:c>
      <x:c r="R777" s="113" t="str">
        <x:f>IF(B777="","",YEAR(B777))</x:f>
      </x:c>
    </x:row>
    <x:row r="778" ht="20" customHeight="1">
      <x:c r="A778" s="247"/>
      <x:c r="B778" s="248"/>
      <x:c r="C778" s="247"/>
      <x:c r="D778" s="248"/>
      <x:c r="E778" s="248"/>
      <x:c r="F778" s="247"/>
      <x:c r="G778" s="247"/>
      <x:c r="H778" s="247"/>
      <x:c r="I778" s="247"/>
      <x:c r="J778" s="249"/>
      <x:c r="K778" s="247"/>
      <x:c r="L778" s="247"/>
      <x:c r="M778" s="113" t="str">
        <x:f>IF(A778="","",IF(OR(D778="",E778=""),"",IF(E778&lt;=D778,1,0)))</x:f>
      </x:c>
      <x:c r="N778" s="120" t="str">
        <x:f>IF(A778="","",IF(OR(H778="",I778=""),"",IFERROR(I778/H778,0)))</x:f>
      </x:c>
      <x:c r="O778" s="113" t="str">
        <x:f>IF(A778="","",IF(OR(D778="",E778=""),"",MAX(0,E778-D778)))</x:f>
      </x:c>
      <x:c r="P778" s="113" t="str">
        <x:f>IF(B778="","",WEEKDAY(B778,2))</x:f>
      </x:c>
      <x:c r="Q778" s="113" t="str">
        <x:f>IF(B778="","",MONTH(B778))</x:f>
      </x:c>
      <x:c r="R778" s="113" t="str">
        <x:f>IF(B778="","",YEAR(B778))</x:f>
      </x:c>
    </x:row>
    <x:row r="779" ht="20" customHeight="1">
      <x:c r="A779" s="247"/>
      <x:c r="B779" s="248"/>
      <x:c r="C779" s="247"/>
      <x:c r="D779" s="248"/>
      <x:c r="E779" s="248"/>
      <x:c r="F779" s="247"/>
      <x:c r="G779" s="247"/>
      <x:c r="H779" s="247"/>
      <x:c r="I779" s="247"/>
      <x:c r="J779" s="249"/>
      <x:c r="K779" s="247"/>
      <x:c r="L779" s="247"/>
      <x:c r="M779" s="113" t="str">
        <x:f>IF(A779="","",IF(OR(D779="",E779=""),"",IF(E779&lt;=D779,1,0)))</x:f>
      </x:c>
      <x:c r="N779" s="120" t="str">
        <x:f>IF(A779="","",IF(OR(H779="",I779=""),"",IFERROR(I779/H779,0)))</x:f>
      </x:c>
      <x:c r="O779" s="113" t="str">
        <x:f>IF(A779="","",IF(OR(D779="",E779=""),"",MAX(0,E779-D779)))</x:f>
      </x:c>
      <x:c r="P779" s="113" t="str">
        <x:f>IF(B779="","",WEEKDAY(B779,2))</x:f>
      </x:c>
      <x:c r="Q779" s="113" t="str">
        <x:f>IF(B779="","",MONTH(B779))</x:f>
      </x:c>
      <x:c r="R779" s="113" t="str">
        <x:f>IF(B779="","",YEAR(B779))</x:f>
      </x:c>
    </x:row>
    <x:row r="780" ht="20" customHeight="1">
      <x:c r="A780" s="247"/>
      <x:c r="B780" s="248"/>
      <x:c r="C780" s="247"/>
      <x:c r="D780" s="248"/>
      <x:c r="E780" s="248"/>
      <x:c r="F780" s="247"/>
      <x:c r="G780" s="247"/>
      <x:c r="H780" s="247"/>
      <x:c r="I780" s="247"/>
      <x:c r="J780" s="249"/>
      <x:c r="K780" s="247"/>
      <x:c r="L780" s="247"/>
      <x:c r="M780" s="113" t="str">
        <x:f>IF(A780="","",IF(OR(D780="",E780=""),"",IF(E780&lt;=D780,1,0)))</x:f>
      </x:c>
      <x:c r="N780" s="120" t="str">
        <x:f>IF(A780="","",IF(OR(H780="",I780=""),"",IFERROR(I780/H780,0)))</x:f>
      </x:c>
      <x:c r="O780" s="113" t="str">
        <x:f>IF(A780="","",IF(OR(D780="",E780=""),"",MAX(0,E780-D780)))</x:f>
      </x:c>
      <x:c r="P780" s="113" t="str">
        <x:f>IF(B780="","",WEEKDAY(B780,2))</x:f>
      </x:c>
      <x:c r="Q780" s="113" t="str">
        <x:f>IF(B780="","",MONTH(B780))</x:f>
      </x:c>
      <x:c r="R780" s="113" t="str">
        <x:f>IF(B780="","",YEAR(B780))</x:f>
      </x:c>
    </x:row>
    <x:row r="781" ht="20" customHeight="1">
      <x:c r="A781" s="247"/>
      <x:c r="B781" s="248"/>
      <x:c r="C781" s="247"/>
      <x:c r="D781" s="248"/>
      <x:c r="E781" s="248"/>
      <x:c r="F781" s="247"/>
      <x:c r="G781" s="247"/>
      <x:c r="H781" s="247"/>
      <x:c r="I781" s="247"/>
      <x:c r="J781" s="249"/>
      <x:c r="K781" s="247"/>
      <x:c r="L781" s="247"/>
      <x:c r="M781" s="113" t="str">
        <x:f>IF(A781="","",IF(OR(D781="",E781=""),"",IF(E781&lt;=D781,1,0)))</x:f>
      </x:c>
      <x:c r="N781" s="120" t="str">
        <x:f>IF(A781="","",IF(OR(H781="",I781=""),"",IFERROR(I781/H781,0)))</x:f>
      </x:c>
      <x:c r="O781" s="113" t="str">
        <x:f>IF(A781="","",IF(OR(D781="",E781=""),"",MAX(0,E781-D781)))</x:f>
      </x:c>
      <x:c r="P781" s="113" t="str">
        <x:f>IF(B781="","",WEEKDAY(B781,2))</x:f>
      </x:c>
      <x:c r="Q781" s="113" t="str">
        <x:f>IF(B781="","",MONTH(B781))</x:f>
      </x:c>
      <x:c r="R781" s="113" t="str">
        <x:f>IF(B781="","",YEAR(B781))</x:f>
      </x:c>
    </x:row>
    <x:row r="782" ht="20" customHeight="1">
      <x:c r="A782" s="247"/>
      <x:c r="B782" s="248"/>
      <x:c r="C782" s="247"/>
      <x:c r="D782" s="248"/>
      <x:c r="E782" s="248"/>
      <x:c r="F782" s="247"/>
      <x:c r="G782" s="247"/>
      <x:c r="H782" s="247"/>
      <x:c r="I782" s="247"/>
      <x:c r="J782" s="249"/>
      <x:c r="K782" s="247"/>
      <x:c r="L782" s="247"/>
      <x:c r="M782" s="113" t="str">
        <x:f>IF(A782="","",IF(OR(D782="",E782=""),"",IF(E782&lt;=D782,1,0)))</x:f>
      </x:c>
      <x:c r="N782" s="120" t="str">
        <x:f>IF(A782="","",IF(OR(H782="",I782=""),"",IFERROR(I782/H782,0)))</x:f>
      </x:c>
      <x:c r="O782" s="113" t="str">
        <x:f>IF(A782="","",IF(OR(D782="",E782=""),"",MAX(0,E782-D782)))</x:f>
      </x:c>
      <x:c r="P782" s="113" t="str">
        <x:f>IF(B782="","",WEEKDAY(B782,2))</x:f>
      </x:c>
      <x:c r="Q782" s="113" t="str">
        <x:f>IF(B782="","",MONTH(B782))</x:f>
      </x:c>
      <x:c r="R782" s="113" t="str">
        <x:f>IF(B782="","",YEAR(B782))</x:f>
      </x:c>
    </x:row>
    <x:row r="783" ht="20" customHeight="1">
      <x:c r="A783" s="247"/>
      <x:c r="B783" s="248"/>
      <x:c r="C783" s="247"/>
      <x:c r="D783" s="248"/>
      <x:c r="E783" s="248"/>
      <x:c r="F783" s="247"/>
      <x:c r="G783" s="247"/>
      <x:c r="H783" s="247"/>
      <x:c r="I783" s="247"/>
      <x:c r="J783" s="249"/>
      <x:c r="K783" s="247"/>
      <x:c r="L783" s="247"/>
      <x:c r="M783" s="113" t="str">
        <x:f>IF(A783="","",IF(OR(D783="",E783=""),"",IF(E783&lt;=D783,1,0)))</x:f>
      </x:c>
      <x:c r="N783" s="120" t="str">
        <x:f>IF(A783="","",IF(OR(H783="",I783=""),"",IFERROR(I783/H783,0)))</x:f>
      </x:c>
      <x:c r="O783" s="113" t="str">
        <x:f>IF(A783="","",IF(OR(D783="",E783=""),"",MAX(0,E783-D783)))</x:f>
      </x:c>
      <x:c r="P783" s="113" t="str">
        <x:f>IF(B783="","",WEEKDAY(B783,2))</x:f>
      </x:c>
      <x:c r="Q783" s="113" t="str">
        <x:f>IF(B783="","",MONTH(B783))</x:f>
      </x:c>
      <x:c r="R783" s="113" t="str">
        <x:f>IF(B783="","",YEAR(B783))</x:f>
      </x:c>
    </x:row>
    <x:row r="784" ht="20" customHeight="1">
      <x:c r="A784" s="247"/>
      <x:c r="B784" s="248"/>
      <x:c r="C784" s="247"/>
      <x:c r="D784" s="248"/>
      <x:c r="E784" s="248"/>
      <x:c r="F784" s="247"/>
      <x:c r="G784" s="247"/>
      <x:c r="H784" s="247"/>
      <x:c r="I784" s="247"/>
      <x:c r="J784" s="249"/>
      <x:c r="K784" s="247"/>
      <x:c r="L784" s="247"/>
      <x:c r="M784" s="113" t="str">
        <x:f>IF(A784="","",IF(OR(D784="",E784=""),"",IF(E784&lt;=D784,1,0)))</x:f>
      </x:c>
      <x:c r="N784" s="120" t="str">
        <x:f>IF(A784="","",IF(OR(H784="",I784=""),"",IFERROR(I784/H784,0)))</x:f>
      </x:c>
      <x:c r="O784" s="113" t="str">
        <x:f>IF(A784="","",IF(OR(D784="",E784=""),"",MAX(0,E784-D784)))</x:f>
      </x:c>
      <x:c r="P784" s="113" t="str">
        <x:f>IF(B784="","",WEEKDAY(B784,2))</x:f>
      </x:c>
      <x:c r="Q784" s="113" t="str">
        <x:f>IF(B784="","",MONTH(B784))</x:f>
      </x:c>
      <x:c r="R784" s="113" t="str">
        <x:f>IF(B784="","",YEAR(B784))</x:f>
      </x:c>
    </x:row>
    <x:row r="785" ht="20" customHeight="1">
      <x:c r="A785" s="247"/>
      <x:c r="B785" s="248"/>
      <x:c r="C785" s="247"/>
      <x:c r="D785" s="248"/>
      <x:c r="E785" s="248"/>
      <x:c r="F785" s="247"/>
      <x:c r="G785" s="247"/>
      <x:c r="H785" s="247"/>
      <x:c r="I785" s="247"/>
      <x:c r="J785" s="249"/>
      <x:c r="K785" s="247"/>
      <x:c r="L785" s="247"/>
      <x:c r="M785" s="113" t="str">
        <x:f>IF(A785="","",IF(OR(D785="",E785=""),"",IF(E785&lt;=D785,1,0)))</x:f>
      </x:c>
      <x:c r="N785" s="120" t="str">
        <x:f>IF(A785="","",IF(OR(H785="",I785=""),"",IFERROR(I785/H785,0)))</x:f>
      </x:c>
      <x:c r="O785" s="113" t="str">
        <x:f>IF(A785="","",IF(OR(D785="",E785=""),"",MAX(0,E785-D785)))</x:f>
      </x:c>
      <x:c r="P785" s="113" t="str">
        <x:f>IF(B785="","",WEEKDAY(B785,2))</x:f>
      </x:c>
      <x:c r="Q785" s="113" t="str">
        <x:f>IF(B785="","",MONTH(B785))</x:f>
      </x:c>
      <x:c r="R785" s="113" t="str">
        <x:f>IF(B785="","",YEAR(B785))</x:f>
      </x:c>
    </x:row>
    <x:row r="786" ht="20" customHeight="1">
      <x:c r="A786" s="247"/>
      <x:c r="B786" s="248"/>
      <x:c r="C786" s="247"/>
      <x:c r="D786" s="248"/>
      <x:c r="E786" s="248"/>
      <x:c r="F786" s="247"/>
      <x:c r="G786" s="247"/>
      <x:c r="H786" s="247"/>
      <x:c r="I786" s="247"/>
      <x:c r="J786" s="249"/>
      <x:c r="K786" s="247"/>
      <x:c r="L786" s="247"/>
      <x:c r="M786" s="113" t="str">
        <x:f>IF(A786="","",IF(OR(D786="",E786=""),"",IF(E786&lt;=D786,1,0)))</x:f>
      </x:c>
      <x:c r="N786" s="120" t="str">
        <x:f>IF(A786="","",IF(OR(H786="",I786=""),"",IFERROR(I786/H786,0)))</x:f>
      </x:c>
      <x:c r="O786" s="113" t="str">
        <x:f>IF(A786="","",IF(OR(D786="",E786=""),"",MAX(0,E786-D786)))</x:f>
      </x:c>
      <x:c r="P786" s="113" t="str">
        <x:f>IF(B786="","",WEEKDAY(B786,2))</x:f>
      </x:c>
      <x:c r="Q786" s="113" t="str">
        <x:f>IF(B786="","",MONTH(B786))</x:f>
      </x:c>
      <x:c r="R786" s="113" t="str">
        <x:f>IF(B786="","",YEAR(B786))</x:f>
      </x:c>
    </x:row>
    <x:row r="787" ht="20" customHeight="1">
      <x:c r="A787" s="247"/>
      <x:c r="B787" s="248"/>
      <x:c r="C787" s="247"/>
      <x:c r="D787" s="248"/>
      <x:c r="E787" s="248"/>
      <x:c r="F787" s="247"/>
      <x:c r="G787" s="247"/>
      <x:c r="H787" s="247"/>
      <x:c r="I787" s="247"/>
      <x:c r="J787" s="249"/>
      <x:c r="K787" s="247"/>
      <x:c r="L787" s="247"/>
      <x:c r="M787" s="113" t="str">
        <x:f>IF(A787="","",IF(OR(D787="",E787=""),"",IF(E787&lt;=D787,1,0)))</x:f>
      </x:c>
      <x:c r="N787" s="120" t="str">
        <x:f>IF(A787="","",IF(OR(H787="",I787=""),"",IFERROR(I787/H787,0)))</x:f>
      </x:c>
      <x:c r="O787" s="113" t="str">
        <x:f>IF(A787="","",IF(OR(D787="",E787=""),"",MAX(0,E787-D787)))</x:f>
      </x:c>
      <x:c r="P787" s="113" t="str">
        <x:f>IF(B787="","",WEEKDAY(B787,2))</x:f>
      </x:c>
      <x:c r="Q787" s="113" t="str">
        <x:f>IF(B787="","",MONTH(B787))</x:f>
      </x:c>
      <x:c r="R787" s="113" t="str">
        <x:f>IF(B787="","",YEAR(B787))</x:f>
      </x:c>
    </x:row>
    <x:row r="788" ht="20" customHeight="1">
      <x:c r="A788" s="247"/>
      <x:c r="B788" s="248"/>
      <x:c r="C788" s="247"/>
      <x:c r="D788" s="248"/>
      <x:c r="E788" s="248"/>
      <x:c r="F788" s="247"/>
      <x:c r="G788" s="247"/>
      <x:c r="H788" s="247"/>
      <x:c r="I788" s="247"/>
      <x:c r="J788" s="249"/>
      <x:c r="K788" s="247"/>
      <x:c r="L788" s="247"/>
      <x:c r="M788" s="113" t="str">
        <x:f>IF(A788="","",IF(OR(D788="",E788=""),"",IF(E788&lt;=D788,1,0)))</x:f>
      </x:c>
      <x:c r="N788" s="120" t="str">
        <x:f>IF(A788="","",IF(OR(H788="",I788=""),"",IFERROR(I788/H788,0)))</x:f>
      </x:c>
      <x:c r="O788" s="113" t="str">
        <x:f>IF(A788="","",IF(OR(D788="",E788=""),"",MAX(0,E788-D788)))</x:f>
      </x:c>
      <x:c r="P788" s="113" t="str">
        <x:f>IF(B788="","",WEEKDAY(B788,2))</x:f>
      </x:c>
      <x:c r="Q788" s="113" t="str">
        <x:f>IF(B788="","",MONTH(B788))</x:f>
      </x:c>
      <x:c r="R788" s="113" t="str">
        <x:f>IF(B788="","",YEAR(B788))</x:f>
      </x:c>
    </x:row>
    <x:row r="789" ht="20" customHeight="1">
      <x:c r="A789" s="247"/>
      <x:c r="B789" s="248"/>
      <x:c r="C789" s="247"/>
      <x:c r="D789" s="248"/>
      <x:c r="E789" s="248"/>
      <x:c r="F789" s="247"/>
      <x:c r="G789" s="247"/>
      <x:c r="H789" s="247"/>
      <x:c r="I789" s="247"/>
      <x:c r="J789" s="249"/>
      <x:c r="K789" s="247"/>
      <x:c r="L789" s="247"/>
      <x:c r="M789" s="113" t="str">
        <x:f>IF(A789="","",IF(OR(D789="",E789=""),"",IF(E789&lt;=D789,1,0)))</x:f>
      </x:c>
      <x:c r="N789" s="120" t="str">
        <x:f>IF(A789="","",IF(OR(H789="",I789=""),"",IFERROR(I789/H789,0)))</x:f>
      </x:c>
      <x:c r="O789" s="113" t="str">
        <x:f>IF(A789="","",IF(OR(D789="",E789=""),"",MAX(0,E789-D789)))</x:f>
      </x:c>
      <x:c r="P789" s="113" t="str">
        <x:f>IF(B789="","",WEEKDAY(B789,2))</x:f>
      </x:c>
      <x:c r="Q789" s="113" t="str">
        <x:f>IF(B789="","",MONTH(B789))</x:f>
      </x:c>
      <x:c r="R789" s="113" t="str">
        <x:f>IF(B789="","",YEAR(B789))</x:f>
      </x:c>
    </x:row>
    <x:row r="790" ht="20" customHeight="1">
      <x:c r="A790" s="247"/>
      <x:c r="B790" s="248"/>
      <x:c r="C790" s="247"/>
      <x:c r="D790" s="248"/>
      <x:c r="E790" s="248"/>
      <x:c r="F790" s="247"/>
      <x:c r="G790" s="247"/>
      <x:c r="H790" s="247"/>
      <x:c r="I790" s="247"/>
      <x:c r="J790" s="249"/>
      <x:c r="K790" s="247"/>
      <x:c r="L790" s="247"/>
      <x:c r="M790" s="113" t="str">
        <x:f>IF(A790="","",IF(OR(D790="",E790=""),"",IF(E790&lt;=D790,1,0)))</x:f>
      </x:c>
      <x:c r="N790" s="120" t="str">
        <x:f>IF(A790="","",IF(OR(H790="",I790=""),"",IFERROR(I790/H790,0)))</x:f>
      </x:c>
      <x:c r="O790" s="113" t="str">
        <x:f>IF(A790="","",IF(OR(D790="",E790=""),"",MAX(0,E790-D790)))</x:f>
      </x:c>
      <x:c r="P790" s="113" t="str">
        <x:f>IF(B790="","",WEEKDAY(B790,2))</x:f>
      </x:c>
      <x:c r="Q790" s="113" t="str">
        <x:f>IF(B790="","",MONTH(B790))</x:f>
      </x:c>
      <x:c r="R790" s="113" t="str">
        <x:f>IF(B790="","",YEAR(B790))</x:f>
      </x:c>
    </x:row>
    <x:row r="791" ht="20" customHeight="1">
      <x:c r="A791" s="247"/>
      <x:c r="B791" s="248"/>
      <x:c r="C791" s="247"/>
      <x:c r="D791" s="248"/>
      <x:c r="E791" s="248"/>
      <x:c r="F791" s="247"/>
      <x:c r="G791" s="247"/>
      <x:c r="H791" s="247"/>
      <x:c r="I791" s="247"/>
      <x:c r="J791" s="249"/>
      <x:c r="K791" s="247"/>
      <x:c r="L791" s="247"/>
      <x:c r="M791" s="113" t="str">
        <x:f>IF(A791="","",IF(OR(D791="",E791=""),"",IF(E791&lt;=D791,1,0)))</x:f>
      </x:c>
      <x:c r="N791" s="120" t="str">
        <x:f>IF(A791="","",IF(OR(H791="",I791=""),"",IFERROR(I791/H791,0)))</x:f>
      </x:c>
      <x:c r="O791" s="113" t="str">
        <x:f>IF(A791="","",IF(OR(D791="",E791=""),"",MAX(0,E791-D791)))</x:f>
      </x:c>
      <x:c r="P791" s="113" t="str">
        <x:f>IF(B791="","",WEEKDAY(B791,2))</x:f>
      </x:c>
      <x:c r="Q791" s="113" t="str">
        <x:f>IF(B791="","",MONTH(B791))</x:f>
      </x:c>
      <x:c r="R791" s="113" t="str">
        <x:f>IF(B791="","",YEAR(B791))</x:f>
      </x:c>
    </x:row>
    <x:row r="792" ht="20" customHeight="1">
      <x:c r="A792" s="247"/>
      <x:c r="B792" s="248"/>
      <x:c r="C792" s="247"/>
      <x:c r="D792" s="248"/>
      <x:c r="E792" s="248"/>
      <x:c r="F792" s="247"/>
      <x:c r="G792" s="247"/>
      <x:c r="H792" s="247"/>
      <x:c r="I792" s="247"/>
      <x:c r="J792" s="249"/>
      <x:c r="K792" s="247"/>
      <x:c r="L792" s="247"/>
      <x:c r="M792" s="113" t="str">
        <x:f>IF(A792="","",IF(OR(D792="",E792=""),"",IF(E792&lt;=D792,1,0)))</x:f>
      </x:c>
      <x:c r="N792" s="120" t="str">
        <x:f>IF(A792="","",IF(OR(H792="",I792=""),"",IFERROR(I792/H792,0)))</x:f>
      </x:c>
      <x:c r="O792" s="113" t="str">
        <x:f>IF(A792="","",IF(OR(D792="",E792=""),"",MAX(0,E792-D792)))</x:f>
      </x:c>
      <x:c r="P792" s="113" t="str">
        <x:f>IF(B792="","",WEEKDAY(B792,2))</x:f>
      </x:c>
      <x:c r="Q792" s="113" t="str">
        <x:f>IF(B792="","",MONTH(B792))</x:f>
      </x:c>
      <x:c r="R792" s="113" t="str">
        <x:f>IF(B792="","",YEAR(B792))</x:f>
      </x:c>
    </x:row>
    <x:row r="793" ht="20" customHeight="1">
      <x:c r="A793" s="247"/>
      <x:c r="B793" s="248"/>
      <x:c r="C793" s="247"/>
      <x:c r="D793" s="248"/>
      <x:c r="E793" s="248"/>
      <x:c r="F793" s="247"/>
      <x:c r="G793" s="247"/>
      <x:c r="H793" s="247"/>
      <x:c r="I793" s="247"/>
      <x:c r="J793" s="249"/>
      <x:c r="K793" s="247"/>
      <x:c r="L793" s="247"/>
      <x:c r="M793" s="113" t="str">
        <x:f>IF(A793="","",IF(OR(D793="",E793=""),"",IF(E793&lt;=D793,1,0)))</x:f>
      </x:c>
      <x:c r="N793" s="120" t="str">
        <x:f>IF(A793="","",IF(OR(H793="",I793=""),"",IFERROR(I793/H793,0)))</x:f>
      </x:c>
      <x:c r="O793" s="113" t="str">
        <x:f>IF(A793="","",IF(OR(D793="",E793=""),"",MAX(0,E793-D793)))</x:f>
      </x:c>
      <x:c r="P793" s="113" t="str">
        <x:f>IF(B793="","",WEEKDAY(B793,2))</x:f>
      </x:c>
      <x:c r="Q793" s="113" t="str">
        <x:f>IF(B793="","",MONTH(B793))</x:f>
      </x:c>
      <x:c r="R793" s="113" t="str">
        <x:f>IF(B793="","",YEAR(B793))</x:f>
      </x:c>
    </x:row>
    <x:row r="794" ht="20" customHeight="1">
      <x:c r="A794" s="247"/>
      <x:c r="B794" s="248"/>
      <x:c r="C794" s="247"/>
      <x:c r="D794" s="248"/>
      <x:c r="E794" s="248"/>
      <x:c r="F794" s="247"/>
      <x:c r="G794" s="247"/>
      <x:c r="H794" s="247"/>
      <x:c r="I794" s="247"/>
      <x:c r="J794" s="249"/>
      <x:c r="K794" s="247"/>
      <x:c r="L794" s="247"/>
      <x:c r="M794" s="113" t="str">
        <x:f>IF(A794="","",IF(OR(D794="",E794=""),"",IF(E794&lt;=D794,1,0)))</x:f>
      </x:c>
      <x:c r="N794" s="120" t="str">
        <x:f>IF(A794="","",IF(OR(H794="",I794=""),"",IFERROR(I794/H794,0)))</x:f>
      </x:c>
      <x:c r="O794" s="113" t="str">
        <x:f>IF(A794="","",IF(OR(D794="",E794=""),"",MAX(0,E794-D794)))</x:f>
      </x:c>
      <x:c r="P794" s="113" t="str">
        <x:f>IF(B794="","",WEEKDAY(B794,2))</x:f>
      </x:c>
      <x:c r="Q794" s="113" t="str">
        <x:f>IF(B794="","",MONTH(B794))</x:f>
      </x:c>
      <x:c r="R794" s="113" t="str">
        <x:f>IF(B794="","",YEAR(B794))</x:f>
      </x:c>
    </x:row>
    <x:row r="795" ht="20" customHeight="1">
      <x:c r="A795" s="247"/>
      <x:c r="B795" s="248"/>
      <x:c r="C795" s="247"/>
      <x:c r="D795" s="248"/>
      <x:c r="E795" s="248"/>
      <x:c r="F795" s="247"/>
      <x:c r="G795" s="247"/>
      <x:c r="H795" s="247"/>
      <x:c r="I795" s="247"/>
      <x:c r="J795" s="249"/>
      <x:c r="K795" s="247"/>
      <x:c r="L795" s="247"/>
      <x:c r="M795" s="113" t="str">
        <x:f>IF(A795="","",IF(OR(D795="",E795=""),"",IF(E795&lt;=D795,1,0)))</x:f>
      </x:c>
      <x:c r="N795" s="120" t="str">
        <x:f>IF(A795="","",IF(OR(H795="",I795=""),"",IFERROR(I795/H795,0)))</x:f>
      </x:c>
      <x:c r="O795" s="113" t="str">
        <x:f>IF(A795="","",IF(OR(D795="",E795=""),"",MAX(0,E795-D795)))</x:f>
      </x:c>
      <x:c r="P795" s="113" t="str">
        <x:f>IF(B795="","",WEEKDAY(B795,2))</x:f>
      </x:c>
      <x:c r="Q795" s="113" t="str">
        <x:f>IF(B795="","",MONTH(B795))</x:f>
      </x:c>
      <x:c r="R795" s="113" t="str">
        <x:f>IF(B795="","",YEAR(B795))</x:f>
      </x:c>
    </x:row>
    <x:row r="796" ht="20" customHeight="1">
      <x:c r="A796" s="247"/>
      <x:c r="B796" s="248"/>
      <x:c r="C796" s="247"/>
      <x:c r="D796" s="248"/>
      <x:c r="E796" s="248"/>
      <x:c r="F796" s="247"/>
      <x:c r="G796" s="247"/>
      <x:c r="H796" s="247"/>
      <x:c r="I796" s="247"/>
      <x:c r="J796" s="249"/>
      <x:c r="K796" s="247"/>
      <x:c r="L796" s="247"/>
      <x:c r="M796" s="113" t="str">
        <x:f>IF(A796="","",IF(OR(D796="",E796=""),"",IF(E796&lt;=D796,1,0)))</x:f>
      </x:c>
      <x:c r="N796" s="120" t="str">
        <x:f>IF(A796="","",IF(OR(H796="",I796=""),"",IFERROR(I796/H796,0)))</x:f>
      </x:c>
      <x:c r="O796" s="113" t="str">
        <x:f>IF(A796="","",IF(OR(D796="",E796=""),"",MAX(0,E796-D796)))</x:f>
      </x:c>
      <x:c r="P796" s="113" t="str">
        <x:f>IF(B796="","",WEEKDAY(B796,2))</x:f>
      </x:c>
      <x:c r="Q796" s="113" t="str">
        <x:f>IF(B796="","",MONTH(B796))</x:f>
      </x:c>
      <x:c r="R796" s="113" t="str">
        <x:f>IF(B796="","",YEAR(B796))</x:f>
      </x:c>
    </x:row>
    <x:row r="797" ht="20" customHeight="1">
      <x:c r="A797" s="247"/>
      <x:c r="B797" s="248"/>
      <x:c r="C797" s="247"/>
      <x:c r="D797" s="248"/>
      <x:c r="E797" s="248"/>
      <x:c r="F797" s="247"/>
      <x:c r="G797" s="247"/>
      <x:c r="H797" s="247"/>
      <x:c r="I797" s="247"/>
      <x:c r="J797" s="249"/>
      <x:c r="K797" s="247"/>
      <x:c r="L797" s="247"/>
      <x:c r="M797" s="113" t="str">
        <x:f>IF(A797="","",IF(OR(D797="",E797=""),"",IF(E797&lt;=D797,1,0)))</x:f>
      </x:c>
      <x:c r="N797" s="120" t="str">
        <x:f>IF(A797="","",IF(OR(H797="",I797=""),"",IFERROR(I797/H797,0)))</x:f>
      </x:c>
      <x:c r="O797" s="113" t="str">
        <x:f>IF(A797="","",IF(OR(D797="",E797=""),"",MAX(0,E797-D797)))</x:f>
      </x:c>
      <x:c r="P797" s="113" t="str">
        <x:f>IF(B797="","",WEEKDAY(B797,2))</x:f>
      </x:c>
      <x:c r="Q797" s="113" t="str">
        <x:f>IF(B797="","",MONTH(B797))</x:f>
      </x:c>
      <x:c r="R797" s="113" t="str">
        <x:f>IF(B797="","",YEAR(B797))</x:f>
      </x:c>
    </x:row>
    <x:row r="798" ht="20" customHeight="1">
      <x:c r="A798" s="247"/>
      <x:c r="B798" s="248"/>
      <x:c r="C798" s="247"/>
      <x:c r="D798" s="248"/>
      <x:c r="E798" s="248"/>
      <x:c r="F798" s="247"/>
      <x:c r="G798" s="247"/>
      <x:c r="H798" s="247"/>
      <x:c r="I798" s="247"/>
      <x:c r="J798" s="249"/>
      <x:c r="K798" s="247"/>
      <x:c r="L798" s="247"/>
      <x:c r="M798" s="113" t="str">
        <x:f>IF(A798="","",IF(OR(D798="",E798=""),"",IF(E798&lt;=D798,1,0)))</x:f>
      </x:c>
      <x:c r="N798" s="120" t="str">
        <x:f>IF(A798="","",IF(OR(H798="",I798=""),"",IFERROR(I798/H798,0)))</x:f>
      </x:c>
      <x:c r="O798" s="113" t="str">
        <x:f>IF(A798="","",IF(OR(D798="",E798=""),"",MAX(0,E798-D798)))</x:f>
      </x:c>
      <x:c r="P798" s="113" t="str">
        <x:f>IF(B798="","",WEEKDAY(B798,2))</x:f>
      </x:c>
      <x:c r="Q798" s="113" t="str">
        <x:f>IF(B798="","",MONTH(B798))</x:f>
      </x:c>
      <x:c r="R798" s="113" t="str">
        <x:f>IF(B798="","",YEAR(B798))</x:f>
      </x:c>
    </x:row>
    <x:row r="799" ht="20" customHeight="1">
      <x:c r="A799" s="247"/>
      <x:c r="B799" s="248"/>
      <x:c r="C799" s="247"/>
      <x:c r="D799" s="248"/>
      <x:c r="E799" s="248"/>
      <x:c r="F799" s="247"/>
      <x:c r="G799" s="247"/>
      <x:c r="H799" s="247"/>
      <x:c r="I799" s="247"/>
      <x:c r="J799" s="249"/>
      <x:c r="K799" s="247"/>
      <x:c r="L799" s="247"/>
      <x:c r="M799" s="113" t="str">
        <x:f>IF(A799="","",IF(OR(D799="",E799=""),"",IF(E799&lt;=D799,1,0)))</x:f>
      </x:c>
      <x:c r="N799" s="120" t="str">
        <x:f>IF(A799="","",IF(OR(H799="",I799=""),"",IFERROR(I799/H799,0)))</x:f>
      </x:c>
      <x:c r="O799" s="113" t="str">
        <x:f>IF(A799="","",IF(OR(D799="",E799=""),"",MAX(0,E799-D799)))</x:f>
      </x:c>
      <x:c r="P799" s="113" t="str">
        <x:f>IF(B799="","",WEEKDAY(B799,2))</x:f>
      </x:c>
      <x:c r="Q799" s="113" t="str">
        <x:f>IF(B799="","",MONTH(B799))</x:f>
      </x:c>
      <x:c r="R799" s="113" t="str">
        <x:f>IF(B799="","",YEAR(B799))</x:f>
      </x:c>
    </x:row>
    <x:row r="800" ht="20" customHeight="1">
      <x:c r="A800" s="247"/>
      <x:c r="B800" s="248"/>
      <x:c r="C800" s="247"/>
      <x:c r="D800" s="248"/>
      <x:c r="E800" s="248"/>
      <x:c r="F800" s="247"/>
      <x:c r="G800" s="247"/>
      <x:c r="H800" s="247"/>
      <x:c r="I800" s="247"/>
      <x:c r="J800" s="249"/>
      <x:c r="K800" s="247"/>
      <x:c r="L800" s="247"/>
      <x:c r="M800" s="113" t="str">
        <x:f>IF(A800="","",IF(OR(D800="",E800=""),"",IF(E800&lt;=D800,1,0)))</x:f>
      </x:c>
      <x:c r="N800" s="120" t="str">
        <x:f>IF(A800="","",IF(OR(H800="",I800=""),"",IFERROR(I800/H800,0)))</x:f>
      </x:c>
      <x:c r="O800" s="113" t="str">
        <x:f>IF(A800="","",IF(OR(D800="",E800=""),"",MAX(0,E800-D800)))</x:f>
      </x:c>
      <x:c r="P800" s="113" t="str">
        <x:f>IF(B800="","",WEEKDAY(B800,2))</x:f>
      </x:c>
      <x:c r="Q800" s="113" t="str">
        <x:f>IF(B800="","",MONTH(B800))</x:f>
      </x:c>
      <x:c r="R800" s="113" t="str">
        <x:f>IF(B800="","",YEAR(B800))</x:f>
      </x:c>
    </x:row>
    <x:row r="801" ht="20" customHeight="1">
      <x:c r="A801" s="247"/>
      <x:c r="B801" s="248"/>
      <x:c r="C801" s="247"/>
      <x:c r="D801" s="248"/>
      <x:c r="E801" s="248"/>
      <x:c r="F801" s="247"/>
      <x:c r="G801" s="247"/>
      <x:c r="H801" s="247"/>
      <x:c r="I801" s="247"/>
      <x:c r="J801" s="249"/>
      <x:c r="K801" s="247"/>
      <x:c r="L801" s="247"/>
      <x:c r="M801" s="113" t="str">
        <x:f>IF(A801="","",IF(OR(D801="",E801=""),"",IF(E801&lt;=D801,1,0)))</x:f>
      </x:c>
      <x:c r="N801" s="120" t="str">
        <x:f>IF(A801="","",IF(OR(H801="",I801=""),"",IFERROR(I801/H801,0)))</x:f>
      </x:c>
      <x:c r="O801" s="113" t="str">
        <x:f>IF(A801="","",IF(OR(D801="",E801=""),"",MAX(0,E801-D801)))</x:f>
      </x:c>
      <x:c r="P801" s="113" t="str">
        <x:f>IF(B801="","",WEEKDAY(B801,2))</x:f>
      </x:c>
      <x:c r="Q801" s="113" t="str">
        <x:f>IF(B801="","",MONTH(B801))</x:f>
      </x:c>
      <x:c r="R801" s="113" t="str">
        <x:f>IF(B801="","",YEAR(B801))</x:f>
      </x:c>
    </x:row>
    <x:row r="802" ht="20" customHeight="1">
      <x:c r="A802" s="247"/>
      <x:c r="B802" s="248"/>
      <x:c r="C802" s="247"/>
      <x:c r="D802" s="248"/>
      <x:c r="E802" s="248"/>
      <x:c r="F802" s="247"/>
      <x:c r="G802" s="247"/>
      <x:c r="H802" s="247"/>
      <x:c r="I802" s="247"/>
      <x:c r="J802" s="249"/>
      <x:c r="K802" s="247"/>
      <x:c r="L802" s="247"/>
      <x:c r="M802" s="113" t="str">
        <x:f>IF(A802="","",IF(OR(D802="",E802=""),"",IF(E802&lt;=D802,1,0)))</x:f>
      </x:c>
      <x:c r="N802" s="120" t="str">
        <x:f>IF(A802="","",IF(OR(H802="",I802=""),"",IFERROR(I802/H802,0)))</x:f>
      </x:c>
      <x:c r="O802" s="113" t="str">
        <x:f>IF(A802="","",IF(OR(D802="",E802=""),"",MAX(0,E802-D802)))</x:f>
      </x:c>
      <x:c r="P802" s="113" t="str">
        <x:f>IF(B802="","",WEEKDAY(B802,2))</x:f>
      </x:c>
      <x:c r="Q802" s="113" t="str">
        <x:f>IF(B802="","",MONTH(B802))</x:f>
      </x:c>
      <x:c r="R802" s="113" t="str">
        <x:f>IF(B802="","",YEAR(B802))</x:f>
      </x:c>
    </x:row>
    <x:row r="803" ht="20" customHeight="1">
      <x:c r="A803" s="247"/>
      <x:c r="B803" s="248"/>
      <x:c r="C803" s="247"/>
      <x:c r="D803" s="248"/>
      <x:c r="E803" s="248"/>
      <x:c r="F803" s="247"/>
      <x:c r="G803" s="247"/>
      <x:c r="H803" s="247"/>
      <x:c r="I803" s="247"/>
      <x:c r="J803" s="249"/>
      <x:c r="K803" s="247"/>
      <x:c r="L803" s="247"/>
      <x:c r="M803" s="113" t="str">
        <x:f>IF(A803="","",IF(OR(D803="",E803=""),"",IF(E803&lt;=D803,1,0)))</x:f>
      </x:c>
      <x:c r="N803" s="120" t="str">
        <x:f>IF(A803="","",IF(OR(H803="",I803=""),"",IFERROR(I803/H803,0)))</x:f>
      </x:c>
      <x:c r="O803" s="113" t="str">
        <x:f>IF(A803="","",IF(OR(D803="",E803=""),"",MAX(0,E803-D803)))</x:f>
      </x:c>
      <x:c r="P803" s="113" t="str">
        <x:f>IF(B803="","",WEEKDAY(B803,2))</x:f>
      </x:c>
      <x:c r="Q803" s="113" t="str">
        <x:f>IF(B803="","",MONTH(B803))</x:f>
      </x:c>
      <x:c r="R803" s="113" t="str">
        <x:f>IF(B803="","",YEAR(B803))</x:f>
      </x:c>
    </x:row>
    <x:row r="804" ht="20" customHeight="1">
      <x:c r="A804" s="247"/>
      <x:c r="B804" s="248"/>
      <x:c r="C804" s="247"/>
      <x:c r="D804" s="248"/>
      <x:c r="E804" s="248"/>
      <x:c r="F804" s="247"/>
      <x:c r="G804" s="247"/>
      <x:c r="H804" s="247"/>
      <x:c r="I804" s="247"/>
      <x:c r="J804" s="249"/>
      <x:c r="K804" s="247"/>
      <x:c r="L804" s="247"/>
      <x:c r="M804" s="113" t="str">
        <x:f>IF(A804="","",IF(OR(D804="",E804=""),"",IF(E804&lt;=D804,1,0)))</x:f>
      </x:c>
      <x:c r="N804" s="120" t="str">
        <x:f>IF(A804="","",IF(OR(H804="",I804=""),"",IFERROR(I804/H804,0)))</x:f>
      </x:c>
      <x:c r="O804" s="113" t="str">
        <x:f>IF(A804="","",IF(OR(D804="",E804=""),"",MAX(0,E804-D804)))</x:f>
      </x:c>
      <x:c r="P804" s="113" t="str">
        <x:f>IF(B804="","",WEEKDAY(B804,2))</x:f>
      </x:c>
      <x:c r="Q804" s="113" t="str">
        <x:f>IF(B804="","",MONTH(B804))</x:f>
      </x:c>
      <x:c r="R804" s="113" t="str">
        <x:f>IF(B804="","",YEAR(B804))</x:f>
      </x:c>
    </x:row>
    <x:row r="805" ht="20" customHeight="1">
      <x:c r="A805" s="247"/>
      <x:c r="B805" s="248"/>
      <x:c r="C805" s="247"/>
      <x:c r="D805" s="248"/>
      <x:c r="E805" s="248"/>
      <x:c r="F805" s="247"/>
      <x:c r="G805" s="247"/>
      <x:c r="H805" s="247"/>
      <x:c r="I805" s="247"/>
      <x:c r="J805" s="249"/>
      <x:c r="K805" s="247"/>
      <x:c r="L805" s="247"/>
      <x:c r="M805" s="113" t="str">
        <x:f>IF(A805="","",IF(OR(D805="",E805=""),"",IF(E805&lt;=D805,1,0)))</x:f>
      </x:c>
      <x:c r="N805" s="120" t="str">
        <x:f>IF(A805="","",IF(OR(H805="",I805=""),"",IFERROR(I805/H805,0)))</x:f>
      </x:c>
      <x:c r="O805" s="113" t="str">
        <x:f>IF(A805="","",IF(OR(D805="",E805=""),"",MAX(0,E805-D805)))</x:f>
      </x:c>
      <x:c r="P805" s="113" t="str">
        <x:f>IF(B805="","",WEEKDAY(B805,2))</x:f>
      </x:c>
      <x:c r="Q805" s="113" t="str">
        <x:f>IF(B805="","",MONTH(B805))</x:f>
      </x:c>
      <x:c r="R805" s="113" t="str">
        <x:f>IF(B805="","",YEAR(B805))</x:f>
      </x:c>
    </x:row>
    <x:row r="806" ht="20" customHeight="1">
      <x:c r="A806" s="247"/>
      <x:c r="B806" s="248"/>
      <x:c r="C806" s="247"/>
      <x:c r="D806" s="248"/>
      <x:c r="E806" s="248"/>
      <x:c r="F806" s="247"/>
      <x:c r="G806" s="247"/>
      <x:c r="H806" s="247"/>
      <x:c r="I806" s="247"/>
      <x:c r="J806" s="249"/>
      <x:c r="K806" s="247"/>
      <x:c r="L806" s="247"/>
      <x:c r="M806" s="113" t="str">
        <x:f>IF(A806="","",IF(OR(D806="",E806=""),"",IF(E806&lt;=D806,1,0)))</x:f>
      </x:c>
      <x:c r="N806" s="120" t="str">
        <x:f>IF(A806="","",IF(OR(H806="",I806=""),"",IFERROR(I806/H806,0)))</x:f>
      </x:c>
      <x:c r="O806" s="113" t="str">
        <x:f>IF(A806="","",IF(OR(D806="",E806=""),"",MAX(0,E806-D806)))</x:f>
      </x:c>
      <x:c r="P806" s="113" t="str">
        <x:f>IF(B806="","",WEEKDAY(B806,2))</x:f>
      </x:c>
      <x:c r="Q806" s="113" t="str">
        <x:f>IF(B806="","",MONTH(B806))</x:f>
      </x:c>
      <x:c r="R806" s="113" t="str">
        <x:f>IF(B806="","",YEAR(B806))</x:f>
      </x:c>
    </x:row>
    <x:row r="807" ht="20" customHeight="1">
      <x:c r="A807" s="247"/>
      <x:c r="B807" s="248"/>
      <x:c r="C807" s="247"/>
      <x:c r="D807" s="248"/>
      <x:c r="E807" s="248"/>
      <x:c r="F807" s="247"/>
      <x:c r="G807" s="247"/>
      <x:c r="H807" s="247"/>
      <x:c r="I807" s="247"/>
      <x:c r="J807" s="249"/>
      <x:c r="K807" s="247"/>
      <x:c r="L807" s="247"/>
      <x:c r="M807" s="113" t="str">
        <x:f>IF(A807="","",IF(OR(D807="",E807=""),"",IF(E807&lt;=D807,1,0)))</x:f>
      </x:c>
      <x:c r="N807" s="120" t="str">
        <x:f>IF(A807="","",IF(OR(H807="",I807=""),"",IFERROR(I807/H807,0)))</x:f>
      </x:c>
      <x:c r="O807" s="113" t="str">
        <x:f>IF(A807="","",IF(OR(D807="",E807=""),"",MAX(0,E807-D807)))</x:f>
      </x:c>
      <x:c r="P807" s="113" t="str">
        <x:f>IF(B807="","",WEEKDAY(B807,2))</x:f>
      </x:c>
      <x:c r="Q807" s="113" t="str">
        <x:f>IF(B807="","",MONTH(B807))</x:f>
      </x:c>
      <x:c r="R807" s="113" t="str">
        <x:f>IF(B807="","",YEAR(B807))</x:f>
      </x:c>
    </x:row>
    <x:row r="808" ht="20" customHeight="1">
      <x:c r="A808" s="247"/>
      <x:c r="B808" s="248"/>
      <x:c r="C808" s="247"/>
      <x:c r="D808" s="248"/>
      <x:c r="E808" s="248"/>
      <x:c r="F808" s="247"/>
      <x:c r="G808" s="247"/>
      <x:c r="H808" s="247"/>
      <x:c r="I808" s="247"/>
      <x:c r="J808" s="249"/>
      <x:c r="K808" s="247"/>
      <x:c r="L808" s="247"/>
      <x:c r="M808" s="113" t="str">
        <x:f>IF(A808="","",IF(OR(D808="",E808=""),"",IF(E808&lt;=D808,1,0)))</x:f>
      </x:c>
      <x:c r="N808" s="120" t="str">
        <x:f>IF(A808="","",IF(OR(H808="",I808=""),"",IFERROR(I808/H808,0)))</x:f>
      </x:c>
      <x:c r="O808" s="113" t="str">
        <x:f>IF(A808="","",IF(OR(D808="",E808=""),"",MAX(0,E808-D808)))</x:f>
      </x:c>
      <x:c r="P808" s="113" t="str">
        <x:f>IF(B808="","",WEEKDAY(B808,2))</x:f>
      </x:c>
      <x:c r="Q808" s="113" t="str">
        <x:f>IF(B808="","",MONTH(B808))</x:f>
      </x:c>
      <x:c r="R808" s="113" t="str">
        <x:f>IF(B808="","",YEAR(B808))</x:f>
      </x:c>
    </x:row>
    <x:row r="809" ht="20" customHeight="1">
      <x:c r="A809" s="247"/>
      <x:c r="B809" s="248"/>
      <x:c r="C809" s="247"/>
      <x:c r="D809" s="248"/>
      <x:c r="E809" s="248"/>
      <x:c r="F809" s="247"/>
      <x:c r="G809" s="247"/>
      <x:c r="H809" s="247"/>
      <x:c r="I809" s="247"/>
      <x:c r="J809" s="249"/>
      <x:c r="K809" s="247"/>
      <x:c r="L809" s="247"/>
      <x:c r="M809" s="113" t="str">
        <x:f>IF(A809="","",IF(OR(D809="",E809=""),"",IF(E809&lt;=D809,1,0)))</x:f>
      </x:c>
      <x:c r="N809" s="120" t="str">
        <x:f>IF(A809="","",IF(OR(H809="",I809=""),"",IFERROR(I809/H809,0)))</x:f>
      </x:c>
      <x:c r="O809" s="113" t="str">
        <x:f>IF(A809="","",IF(OR(D809="",E809=""),"",MAX(0,E809-D809)))</x:f>
      </x:c>
      <x:c r="P809" s="113" t="str">
        <x:f>IF(B809="","",WEEKDAY(B809,2))</x:f>
      </x:c>
      <x:c r="Q809" s="113" t="str">
        <x:f>IF(B809="","",MONTH(B809))</x:f>
      </x:c>
      <x:c r="R809" s="113" t="str">
        <x:f>IF(B809="","",YEAR(B809))</x:f>
      </x:c>
    </x:row>
    <x:row r="810" ht="20" customHeight="1">
      <x:c r="A810" s="247"/>
      <x:c r="B810" s="248"/>
      <x:c r="C810" s="247"/>
      <x:c r="D810" s="248"/>
      <x:c r="E810" s="248"/>
      <x:c r="F810" s="247"/>
      <x:c r="G810" s="247"/>
      <x:c r="H810" s="247"/>
      <x:c r="I810" s="247"/>
      <x:c r="J810" s="249"/>
      <x:c r="K810" s="247"/>
      <x:c r="L810" s="247"/>
      <x:c r="M810" s="113" t="str">
        <x:f>IF(A810="","",IF(OR(D810="",E810=""),"",IF(E810&lt;=D810,1,0)))</x:f>
      </x:c>
      <x:c r="N810" s="120" t="str">
        <x:f>IF(A810="","",IF(OR(H810="",I810=""),"",IFERROR(I810/H810,0)))</x:f>
      </x:c>
      <x:c r="O810" s="113" t="str">
        <x:f>IF(A810="","",IF(OR(D810="",E810=""),"",MAX(0,E810-D810)))</x:f>
      </x:c>
      <x:c r="P810" s="113" t="str">
        <x:f>IF(B810="","",WEEKDAY(B810,2))</x:f>
      </x:c>
      <x:c r="Q810" s="113" t="str">
        <x:f>IF(B810="","",MONTH(B810))</x:f>
      </x:c>
      <x:c r="R810" s="113" t="str">
        <x:f>IF(B810="","",YEAR(B810))</x:f>
      </x:c>
    </x:row>
    <x:row r="811" ht="20" customHeight="1">
      <x:c r="A811" s="247"/>
      <x:c r="B811" s="248"/>
      <x:c r="C811" s="247"/>
      <x:c r="D811" s="248"/>
      <x:c r="E811" s="248"/>
      <x:c r="F811" s="247"/>
      <x:c r="G811" s="247"/>
      <x:c r="H811" s="247"/>
      <x:c r="I811" s="247"/>
      <x:c r="J811" s="249"/>
      <x:c r="K811" s="247"/>
      <x:c r="L811" s="247"/>
      <x:c r="M811" s="113" t="str">
        <x:f>IF(A811="","",IF(OR(D811="",E811=""),"",IF(E811&lt;=D811,1,0)))</x:f>
      </x:c>
      <x:c r="N811" s="120" t="str">
        <x:f>IF(A811="","",IF(OR(H811="",I811=""),"",IFERROR(I811/H811,0)))</x:f>
      </x:c>
      <x:c r="O811" s="113" t="str">
        <x:f>IF(A811="","",IF(OR(D811="",E811=""),"",MAX(0,E811-D811)))</x:f>
      </x:c>
      <x:c r="P811" s="113" t="str">
        <x:f>IF(B811="","",WEEKDAY(B811,2))</x:f>
      </x:c>
      <x:c r="Q811" s="113" t="str">
        <x:f>IF(B811="","",MONTH(B811))</x:f>
      </x:c>
      <x:c r="R811" s="113" t="str">
        <x:f>IF(B811="","",YEAR(B811))</x:f>
      </x:c>
    </x:row>
    <x:row r="812" ht="20" customHeight="1">
      <x:c r="A812" s="247"/>
      <x:c r="B812" s="248"/>
      <x:c r="C812" s="247"/>
      <x:c r="D812" s="248"/>
      <x:c r="E812" s="248"/>
      <x:c r="F812" s="247"/>
      <x:c r="G812" s="247"/>
      <x:c r="H812" s="247"/>
      <x:c r="I812" s="247"/>
      <x:c r="J812" s="249"/>
      <x:c r="K812" s="247"/>
      <x:c r="L812" s="247"/>
      <x:c r="M812" s="113" t="str">
        <x:f>IF(A812="","",IF(OR(D812="",E812=""),"",IF(E812&lt;=D812,1,0)))</x:f>
      </x:c>
      <x:c r="N812" s="120" t="str">
        <x:f>IF(A812="","",IF(OR(H812="",I812=""),"",IFERROR(I812/H812,0)))</x:f>
      </x:c>
      <x:c r="O812" s="113" t="str">
        <x:f>IF(A812="","",IF(OR(D812="",E812=""),"",MAX(0,E812-D812)))</x:f>
      </x:c>
      <x:c r="P812" s="113" t="str">
        <x:f>IF(B812="","",WEEKDAY(B812,2))</x:f>
      </x:c>
      <x:c r="Q812" s="113" t="str">
        <x:f>IF(B812="","",MONTH(B812))</x:f>
      </x:c>
      <x:c r="R812" s="113" t="str">
        <x:f>IF(B812="","",YEAR(B812))</x:f>
      </x:c>
    </x:row>
    <x:row r="813" ht="20" customHeight="1">
      <x:c r="A813" s="247"/>
      <x:c r="B813" s="248"/>
      <x:c r="C813" s="247"/>
      <x:c r="D813" s="248"/>
      <x:c r="E813" s="248"/>
      <x:c r="F813" s="247"/>
      <x:c r="G813" s="247"/>
      <x:c r="H813" s="247"/>
      <x:c r="I813" s="247"/>
      <x:c r="J813" s="249"/>
      <x:c r="K813" s="247"/>
      <x:c r="L813" s="247"/>
      <x:c r="M813" s="113" t="str">
        <x:f>IF(A813="","",IF(OR(D813="",E813=""),"",IF(E813&lt;=D813,1,0)))</x:f>
      </x:c>
      <x:c r="N813" s="120" t="str">
        <x:f>IF(A813="","",IF(OR(H813="",I813=""),"",IFERROR(I813/H813,0)))</x:f>
      </x:c>
      <x:c r="O813" s="113" t="str">
        <x:f>IF(A813="","",IF(OR(D813="",E813=""),"",MAX(0,E813-D813)))</x:f>
      </x:c>
      <x:c r="P813" s="113" t="str">
        <x:f>IF(B813="","",WEEKDAY(B813,2))</x:f>
      </x:c>
      <x:c r="Q813" s="113" t="str">
        <x:f>IF(B813="","",MONTH(B813))</x:f>
      </x:c>
      <x:c r="R813" s="113" t="str">
        <x:f>IF(B813="","",YEAR(B813))</x:f>
      </x:c>
    </x:row>
    <x:row r="814" ht="20" customHeight="1">
      <x:c r="A814" s="247"/>
      <x:c r="B814" s="248"/>
      <x:c r="C814" s="247"/>
      <x:c r="D814" s="248"/>
      <x:c r="E814" s="248"/>
      <x:c r="F814" s="247"/>
      <x:c r="G814" s="247"/>
      <x:c r="H814" s="247"/>
      <x:c r="I814" s="247"/>
      <x:c r="J814" s="249"/>
      <x:c r="K814" s="247"/>
      <x:c r="L814" s="247"/>
      <x:c r="M814" s="113" t="str">
        <x:f>IF(A814="","",IF(OR(D814="",E814=""),"",IF(E814&lt;=D814,1,0)))</x:f>
      </x:c>
      <x:c r="N814" s="120" t="str">
        <x:f>IF(A814="","",IF(OR(H814="",I814=""),"",IFERROR(I814/H814,0)))</x:f>
      </x:c>
      <x:c r="O814" s="113" t="str">
        <x:f>IF(A814="","",IF(OR(D814="",E814=""),"",MAX(0,E814-D814)))</x:f>
      </x:c>
      <x:c r="P814" s="113" t="str">
        <x:f>IF(B814="","",WEEKDAY(B814,2))</x:f>
      </x:c>
      <x:c r="Q814" s="113" t="str">
        <x:f>IF(B814="","",MONTH(B814))</x:f>
      </x:c>
      <x:c r="R814" s="113" t="str">
        <x:f>IF(B814="","",YEAR(B814))</x:f>
      </x:c>
    </x:row>
    <x:row r="815" ht="20" customHeight="1">
      <x:c r="A815" s="247"/>
      <x:c r="B815" s="248"/>
      <x:c r="C815" s="247"/>
      <x:c r="D815" s="248"/>
      <x:c r="E815" s="248"/>
      <x:c r="F815" s="247"/>
      <x:c r="G815" s="247"/>
      <x:c r="H815" s="247"/>
      <x:c r="I815" s="247"/>
      <x:c r="J815" s="249"/>
      <x:c r="K815" s="247"/>
      <x:c r="L815" s="247"/>
      <x:c r="M815" s="113" t="str">
        <x:f>IF(A815="","",IF(OR(D815="",E815=""),"",IF(E815&lt;=D815,1,0)))</x:f>
      </x:c>
      <x:c r="N815" s="120" t="str">
        <x:f>IF(A815="","",IF(OR(H815="",I815=""),"",IFERROR(I815/H815,0)))</x:f>
      </x:c>
      <x:c r="O815" s="113" t="str">
        <x:f>IF(A815="","",IF(OR(D815="",E815=""),"",MAX(0,E815-D815)))</x:f>
      </x:c>
      <x:c r="P815" s="113" t="str">
        <x:f>IF(B815="","",WEEKDAY(B815,2))</x:f>
      </x:c>
      <x:c r="Q815" s="113" t="str">
        <x:f>IF(B815="","",MONTH(B815))</x:f>
      </x:c>
      <x:c r="R815" s="113" t="str">
        <x:f>IF(B815="","",YEAR(B815))</x:f>
      </x:c>
    </x:row>
    <x:row r="816" ht="20" customHeight="1">
      <x:c r="A816" s="247"/>
      <x:c r="B816" s="248"/>
      <x:c r="C816" s="247"/>
      <x:c r="D816" s="248"/>
      <x:c r="E816" s="248"/>
      <x:c r="F816" s="247"/>
      <x:c r="G816" s="247"/>
      <x:c r="H816" s="247"/>
      <x:c r="I816" s="247"/>
      <x:c r="J816" s="249"/>
      <x:c r="K816" s="247"/>
      <x:c r="L816" s="247"/>
      <x:c r="M816" s="113" t="str">
        <x:f>IF(A816="","",IF(OR(D816="",E816=""),"",IF(E816&lt;=D816,1,0)))</x:f>
      </x:c>
      <x:c r="N816" s="120" t="str">
        <x:f>IF(A816="","",IF(OR(H816="",I816=""),"",IFERROR(I816/H816,0)))</x:f>
      </x:c>
      <x:c r="O816" s="113" t="str">
        <x:f>IF(A816="","",IF(OR(D816="",E816=""),"",MAX(0,E816-D816)))</x:f>
      </x:c>
      <x:c r="P816" s="113" t="str">
        <x:f>IF(B816="","",WEEKDAY(B816,2))</x:f>
      </x:c>
      <x:c r="Q816" s="113" t="str">
        <x:f>IF(B816="","",MONTH(B816))</x:f>
      </x:c>
      <x:c r="R816" s="113" t="str">
        <x:f>IF(B816="","",YEAR(B816))</x:f>
      </x:c>
    </x:row>
    <x:row r="817" ht="20" customHeight="1">
      <x:c r="A817" s="247"/>
      <x:c r="B817" s="248"/>
      <x:c r="C817" s="247"/>
      <x:c r="D817" s="248"/>
      <x:c r="E817" s="248"/>
      <x:c r="F817" s="247"/>
      <x:c r="G817" s="247"/>
      <x:c r="H817" s="247"/>
      <x:c r="I817" s="247"/>
      <x:c r="J817" s="249"/>
      <x:c r="K817" s="247"/>
      <x:c r="L817" s="247"/>
      <x:c r="M817" s="113" t="str">
        <x:f>IF(A817="","",IF(OR(D817="",E817=""),"",IF(E817&lt;=D817,1,0)))</x:f>
      </x:c>
      <x:c r="N817" s="120" t="str">
        <x:f>IF(A817="","",IF(OR(H817="",I817=""),"",IFERROR(I817/H817,0)))</x:f>
      </x:c>
      <x:c r="O817" s="113" t="str">
        <x:f>IF(A817="","",IF(OR(D817="",E817=""),"",MAX(0,E817-D817)))</x:f>
      </x:c>
      <x:c r="P817" s="113" t="str">
        <x:f>IF(B817="","",WEEKDAY(B817,2))</x:f>
      </x:c>
      <x:c r="Q817" s="113" t="str">
        <x:f>IF(B817="","",MONTH(B817))</x:f>
      </x:c>
      <x:c r="R817" s="113" t="str">
        <x:f>IF(B817="","",YEAR(B817))</x:f>
      </x:c>
    </x:row>
    <x:row r="818" ht="20" customHeight="1">
      <x:c r="A818" s="247"/>
      <x:c r="B818" s="248"/>
      <x:c r="C818" s="247"/>
      <x:c r="D818" s="248"/>
      <x:c r="E818" s="248"/>
      <x:c r="F818" s="247"/>
      <x:c r="G818" s="247"/>
      <x:c r="H818" s="247"/>
      <x:c r="I818" s="247"/>
      <x:c r="J818" s="249"/>
      <x:c r="K818" s="247"/>
      <x:c r="L818" s="247"/>
      <x:c r="M818" s="113" t="str">
        <x:f>IF(A818="","",IF(OR(D818="",E818=""),"",IF(E818&lt;=D818,1,0)))</x:f>
      </x:c>
      <x:c r="N818" s="120" t="str">
        <x:f>IF(A818="","",IF(OR(H818="",I818=""),"",IFERROR(I818/H818,0)))</x:f>
      </x:c>
      <x:c r="O818" s="113" t="str">
        <x:f>IF(A818="","",IF(OR(D818="",E818=""),"",MAX(0,E818-D818)))</x:f>
      </x:c>
      <x:c r="P818" s="113" t="str">
        <x:f>IF(B818="","",WEEKDAY(B818,2))</x:f>
      </x:c>
      <x:c r="Q818" s="113" t="str">
        <x:f>IF(B818="","",MONTH(B818))</x:f>
      </x:c>
      <x:c r="R818" s="113" t="str">
        <x:f>IF(B818="","",YEAR(B818))</x:f>
      </x:c>
    </x:row>
    <x:row r="819" ht="20" customHeight="1">
      <x:c r="A819" s="247"/>
      <x:c r="B819" s="248"/>
      <x:c r="C819" s="247"/>
      <x:c r="D819" s="248"/>
      <x:c r="E819" s="248"/>
      <x:c r="F819" s="247"/>
      <x:c r="G819" s="247"/>
      <x:c r="H819" s="247"/>
      <x:c r="I819" s="247"/>
      <x:c r="J819" s="249"/>
      <x:c r="K819" s="247"/>
      <x:c r="L819" s="247"/>
      <x:c r="M819" s="113" t="str">
        <x:f>IF(A819="","",IF(OR(D819="",E819=""),"",IF(E819&lt;=D819,1,0)))</x:f>
      </x:c>
      <x:c r="N819" s="120" t="str">
        <x:f>IF(A819="","",IF(OR(H819="",I819=""),"",IFERROR(I819/H819,0)))</x:f>
      </x:c>
      <x:c r="O819" s="113" t="str">
        <x:f>IF(A819="","",IF(OR(D819="",E819=""),"",MAX(0,E819-D819)))</x:f>
      </x:c>
      <x:c r="P819" s="113" t="str">
        <x:f>IF(B819="","",WEEKDAY(B819,2))</x:f>
      </x:c>
      <x:c r="Q819" s="113" t="str">
        <x:f>IF(B819="","",MONTH(B819))</x:f>
      </x:c>
      <x:c r="R819" s="113" t="str">
        <x:f>IF(B819="","",YEAR(B819))</x:f>
      </x:c>
    </x:row>
    <x:row r="820" ht="20" customHeight="1">
      <x:c r="A820" s="247"/>
      <x:c r="B820" s="248"/>
      <x:c r="C820" s="247"/>
      <x:c r="D820" s="248"/>
      <x:c r="E820" s="248"/>
      <x:c r="F820" s="247"/>
      <x:c r="G820" s="247"/>
      <x:c r="H820" s="247"/>
      <x:c r="I820" s="247"/>
      <x:c r="J820" s="249"/>
      <x:c r="K820" s="247"/>
      <x:c r="L820" s="247"/>
      <x:c r="M820" s="113" t="str">
        <x:f>IF(A820="","",IF(OR(D820="",E820=""),"",IF(E820&lt;=D820,1,0)))</x:f>
      </x:c>
      <x:c r="N820" s="120" t="str">
        <x:f>IF(A820="","",IF(OR(H820="",I820=""),"",IFERROR(I820/H820,0)))</x:f>
      </x:c>
      <x:c r="O820" s="113" t="str">
        <x:f>IF(A820="","",IF(OR(D820="",E820=""),"",MAX(0,E820-D820)))</x:f>
      </x:c>
      <x:c r="P820" s="113" t="str">
        <x:f>IF(B820="","",WEEKDAY(B820,2))</x:f>
      </x:c>
      <x:c r="Q820" s="113" t="str">
        <x:f>IF(B820="","",MONTH(B820))</x:f>
      </x:c>
      <x:c r="R820" s="113" t="str">
        <x:f>IF(B820="","",YEAR(B820))</x:f>
      </x:c>
    </x:row>
    <x:row r="821" ht="20" customHeight="1">
      <x:c r="A821" s="247"/>
      <x:c r="B821" s="248"/>
      <x:c r="C821" s="247"/>
      <x:c r="D821" s="248"/>
      <x:c r="E821" s="248"/>
      <x:c r="F821" s="247"/>
      <x:c r="G821" s="247"/>
      <x:c r="H821" s="247"/>
      <x:c r="I821" s="247"/>
      <x:c r="J821" s="249"/>
      <x:c r="K821" s="247"/>
      <x:c r="L821" s="247"/>
      <x:c r="M821" s="113" t="str">
        <x:f>IF(A821="","",IF(OR(D821="",E821=""),"",IF(E821&lt;=D821,1,0)))</x:f>
      </x:c>
      <x:c r="N821" s="120" t="str">
        <x:f>IF(A821="","",IF(OR(H821="",I821=""),"",IFERROR(I821/H821,0)))</x:f>
      </x:c>
      <x:c r="O821" s="113" t="str">
        <x:f>IF(A821="","",IF(OR(D821="",E821=""),"",MAX(0,E821-D821)))</x:f>
      </x:c>
      <x:c r="P821" s="113" t="str">
        <x:f>IF(B821="","",WEEKDAY(B821,2))</x:f>
      </x:c>
      <x:c r="Q821" s="113" t="str">
        <x:f>IF(B821="","",MONTH(B821))</x:f>
      </x:c>
      <x:c r="R821" s="113" t="str">
        <x:f>IF(B821="","",YEAR(B821))</x:f>
      </x:c>
    </x:row>
    <x:row r="822" ht="20" customHeight="1">
      <x:c r="A822" s="247"/>
      <x:c r="B822" s="248"/>
      <x:c r="C822" s="247"/>
      <x:c r="D822" s="248"/>
      <x:c r="E822" s="248"/>
      <x:c r="F822" s="247"/>
      <x:c r="G822" s="247"/>
      <x:c r="H822" s="247"/>
      <x:c r="I822" s="247"/>
      <x:c r="J822" s="249"/>
      <x:c r="K822" s="247"/>
      <x:c r="L822" s="247"/>
      <x:c r="M822" s="113" t="str">
        <x:f>IF(A822="","",IF(OR(D822="",E822=""),"",IF(E822&lt;=D822,1,0)))</x:f>
      </x:c>
      <x:c r="N822" s="120" t="str">
        <x:f>IF(A822="","",IF(OR(H822="",I822=""),"",IFERROR(I822/H822,0)))</x:f>
      </x:c>
      <x:c r="O822" s="113" t="str">
        <x:f>IF(A822="","",IF(OR(D822="",E822=""),"",MAX(0,E822-D822)))</x:f>
      </x:c>
      <x:c r="P822" s="113" t="str">
        <x:f>IF(B822="","",WEEKDAY(B822,2))</x:f>
      </x:c>
      <x:c r="Q822" s="113" t="str">
        <x:f>IF(B822="","",MONTH(B822))</x:f>
      </x:c>
      <x:c r="R822" s="113" t="str">
        <x:f>IF(B822="","",YEAR(B822))</x:f>
      </x:c>
    </x:row>
    <x:row r="823" ht="20" customHeight="1">
      <x:c r="A823" s="247"/>
      <x:c r="B823" s="248"/>
      <x:c r="C823" s="247"/>
      <x:c r="D823" s="248"/>
      <x:c r="E823" s="248"/>
      <x:c r="F823" s="247"/>
      <x:c r="G823" s="247"/>
      <x:c r="H823" s="247"/>
      <x:c r="I823" s="247"/>
      <x:c r="J823" s="249"/>
      <x:c r="K823" s="247"/>
      <x:c r="L823" s="247"/>
      <x:c r="M823" s="113" t="str">
        <x:f>IF(A823="","",IF(OR(D823="",E823=""),"",IF(E823&lt;=D823,1,0)))</x:f>
      </x:c>
      <x:c r="N823" s="120" t="str">
        <x:f>IF(A823="","",IF(OR(H823="",I823=""),"",IFERROR(I823/H823,0)))</x:f>
      </x:c>
      <x:c r="O823" s="113" t="str">
        <x:f>IF(A823="","",IF(OR(D823="",E823=""),"",MAX(0,E823-D823)))</x:f>
      </x:c>
      <x:c r="P823" s="113" t="str">
        <x:f>IF(B823="","",WEEKDAY(B823,2))</x:f>
      </x:c>
      <x:c r="Q823" s="113" t="str">
        <x:f>IF(B823="","",MONTH(B823))</x:f>
      </x:c>
      <x:c r="R823" s="113" t="str">
        <x:f>IF(B823="","",YEAR(B823))</x:f>
      </x:c>
    </x:row>
    <x:row r="824" ht="20" customHeight="1">
      <x:c r="A824" s="247"/>
      <x:c r="B824" s="248"/>
      <x:c r="C824" s="247"/>
      <x:c r="D824" s="248"/>
      <x:c r="E824" s="248"/>
      <x:c r="F824" s="247"/>
      <x:c r="G824" s="247"/>
      <x:c r="H824" s="247"/>
      <x:c r="I824" s="247"/>
      <x:c r="J824" s="249"/>
      <x:c r="K824" s="247"/>
      <x:c r="L824" s="247"/>
      <x:c r="M824" s="113" t="str">
        <x:f>IF(A824="","",IF(OR(D824="",E824=""),"",IF(E824&lt;=D824,1,0)))</x:f>
      </x:c>
      <x:c r="N824" s="120" t="str">
        <x:f>IF(A824="","",IF(OR(H824="",I824=""),"",IFERROR(I824/H824,0)))</x:f>
      </x:c>
      <x:c r="O824" s="113" t="str">
        <x:f>IF(A824="","",IF(OR(D824="",E824=""),"",MAX(0,E824-D824)))</x:f>
      </x:c>
      <x:c r="P824" s="113" t="str">
        <x:f>IF(B824="","",WEEKDAY(B824,2))</x:f>
      </x:c>
      <x:c r="Q824" s="113" t="str">
        <x:f>IF(B824="","",MONTH(B824))</x:f>
      </x:c>
      <x:c r="R824" s="113" t="str">
        <x:f>IF(B824="","",YEAR(B824))</x:f>
      </x:c>
    </x:row>
    <x:row r="825" ht="20" customHeight="1">
      <x:c r="A825" s="247"/>
      <x:c r="B825" s="248"/>
      <x:c r="C825" s="247"/>
      <x:c r="D825" s="248"/>
      <x:c r="E825" s="248"/>
      <x:c r="F825" s="247"/>
      <x:c r="G825" s="247"/>
      <x:c r="H825" s="247"/>
      <x:c r="I825" s="247"/>
      <x:c r="J825" s="249"/>
      <x:c r="K825" s="247"/>
      <x:c r="L825" s="247"/>
      <x:c r="M825" s="113" t="str">
        <x:f>IF(A825="","",IF(OR(D825="",E825=""),"",IF(E825&lt;=D825,1,0)))</x:f>
      </x:c>
      <x:c r="N825" s="120" t="str">
        <x:f>IF(A825="","",IF(OR(H825="",I825=""),"",IFERROR(I825/H825,0)))</x:f>
      </x:c>
      <x:c r="O825" s="113" t="str">
        <x:f>IF(A825="","",IF(OR(D825="",E825=""),"",MAX(0,E825-D825)))</x:f>
      </x:c>
      <x:c r="P825" s="113" t="str">
        <x:f>IF(B825="","",WEEKDAY(B825,2))</x:f>
      </x:c>
      <x:c r="Q825" s="113" t="str">
        <x:f>IF(B825="","",MONTH(B825))</x:f>
      </x:c>
      <x:c r="R825" s="113" t="str">
        <x:f>IF(B825="","",YEAR(B825))</x:f>
      </x:c>
    </x:row>
    <x:row r="826" ht="20" customHeight="1">
      <x:c r="A826" s="247"/>
      <x:c r="B826" s="248"/>
      <x:c r="C826" s="247"/>
      <x:c r="D826" s="248"/>
      <x:c r="E826" s="248"/>
      <x:c r="F826" s="247"/>
      <x:c r="G826" s="247"/>
      <x:c r="H826" s="247"/>
      <x:c r="I826" s="247"/>
      <x:c r="J826" s="249"/>
      <x:c r="K826" s="247"/>
      <x:c r="L826" s="247"/>
      <x:c r="M826" s="113" t="str">
        <x:f>IF(A826="","",IF(OR(D826="",E826=""),"",IF(E826&lt;=D826,1,0)))</x:f>
      </x:c>
      <x:c r="N826" s="120" t="str">
        <x:f>IF(A826="","",IF(OR(H826="",I826=""),"",IFERROR(I826/H826,0)))</x:f>
      </x:c>
      <x:c r="O826" s="113" t="str">
        <x:f>IF(A826="","",IF(OR(D826="",E826=""),"",MAX(0,E826-D826)))</x:f>
      </x:c>
      <x:c r="P826" s="113" t="str">
        <x:f>IF(B826="","",WEEKDAY(B826,2))</x:f>
      </x:c>
      <x:c r="Q826" s="113" t="str">
        <x:f>IF(B826="","",MONTH(B826))</x:f>
      </x:c>
      <x:c r="R826" s="113" t="str">
        <x:f>IF(B826="","",YEAR(B826))</x:f>
      </x:c>
    </x:row>
    <x:row r="827" ht="20" customHeight="1">
      <x:c r="A827" s="247"/>
      <x:c r="B827" s="248"/>
      <x:c r="C827" s="247"/>
      <x:c r="D827" s="248"/>
      <x:c r="E827" s="248"/>
      <x:c r="F827" s="247"/>
      <x:c r="G827" s="247"/>
      <x:c r="H827" s="247"/>
      <x:c r="I827" s="247"/>
      <x:c r="J827" s="249"/>
      <x:c r="K827" s="247"/>
      <x:c r="L827" s="247"/>
      <x:c r="M827" s="113" t="str">
        <x:f>IF(A827="","",IF(OR(D827="",E827=""),"",IF(E827&lt;=D827,1,0)))</x:f>
      </x:c>
      <x:c r="N827" s="120" t="str">
        <x:f>IF(A827="","",IF(OR(H827="",I827=""),"",IFERROR(I827/H827,0)))</x:f>
      </x:c>
      <x:c r="O827" s="113" t="str">
        <x:f>IF(A827="","",IF(OR(D827="",E827=""),"",MAX(0,E827-D827)))</x:f>
      </x:c>
      <x:c r="P827" s="113" t="str">
        <x:f>IF(B827="","",WEEKDAY(B827,2))</x:f>
      </x:c>
      <x:c r="Q827" s="113" t="str">
        <x:f>IF(B827="","",MONTH(B827))</x:f>
      </x:c>
      <x:c r="R827" s="113" t="str">
        <x:f>IF(B827="","",YEAR(B827))</x:f>
      </x:c>
    </x:row>
    <x:row r="828" ht="20" customHeight="1">
      <x:c r="A828" s="247"/>
      <x:c r="B828" s="248"/>
      <x:c r="C828" s="247"/>
      <x:c r="D828" s="248"/>
      <x:c r="E828" s="248"/>
      <x:c r="F828" s="247"/>
      <x:c r="G828" s="247"/>
      <x:c r="H828" s="247"/>
      <x:c r="I828" s="247"/>
      <x:c r="J828" s="249"/>
      <x:c r="K828" s="247"/>
      <x:c r="L828" s="247"/>
      <x:c r="M828" s="113" t="str">
        <x:f>IF(A828="","",IF(OR(D828="",E828=""),"",IF(E828&lt;=D828,1,0)))</x:f>
      </x:c>
      <x:c r="N828" s="120" t="str">
        <x:f>IF(A828="","",IF(OR(H828="",I828=""),"",IFERROR(I828/H828,0)))</x:f>
      </x:c>
      <x:c r="O828" s="113" t="str">
        <x:f>IF(A828="","",IF(OR(D828="",E828=""),"",MAX(0,E828-D828)))</x:f>
      </x:c>
      <x:c r="P828" s="113" t="str">
        <x:f>IF(B828="","",WEEKDAY(B828,2))</x:f>
      </x:c>
      <x:c r="Q828" s="113" t="str">
        <x:f>IF(B828="","",MONTH(B828))</x:f>
      </x:c>
      <x:c r="R828" s="113" t="str">
        <x:f>IF(B828="","",YEAR(B828))</x:f>
      </x:c>
    </x:row>
    <x:row r="829" ht="20" customHeight="1">
      <x:c r="A829" s="247"/>
      <x:c r="B829" s="248"/>
      <x:c r="C829" s="247"/>
      <x:c r="D829" s="248"/>
      <x:c r="E829" s="248"/>
      <x:c r="F829" s="247"/>
      <x:c r="G829" s="247"/>
      <x:c r="H829" s="247"/>
      <x:c r="I829" s="247"/>
      <x:c r="J829" s="249"/>
      <x:c r="K829" s="247"/>
      <x:c r="L829" s="247"/>
      <x:c r="M829" s="113" t="str">
        <x:f>IF(A829="","",IF(OR(D829="",E829=""),"",IF(E829&lt;=D829,1,0)))</x:f>
      </x:c>
      <x:c r="N829" s="120" t="str">
        <x:f>IF(A829="","",IF(OR(H829="",I829=""),"",IFERROR(I829/H829,0)))</x:f>
      </x:c>
      <x:c r="O829" s="113" t="str">
        <x:f>IF(A829="","",IF(OR(D829="",E829=""),"",MAX(0,E829-D829)))</x:f>
      </x:c>
      <x:c r="P829" s="113" t="str">
        <x:f>IF(B829="","",WEEKDAY(B829,2))</x:f>
      </x:c>
      <x:c r="Q829" s="113" t="str">
        <x:f>IF(B829="","",MONTH(B829))</x:f>
      </x:c>
      <x:c r="R829" s="113" t="str">
        <x:f>IF(B829="","",YEAR(B829))</x:f>
      </x:c>
    </x:row>
    <x:row r="830" ht="20" customHeight="1">
      <x:c r="A830" s="247"/>
      <x:c r="B830" s="248"/>
      <x:c r="C830" s="247"/>
      <x:c r="D830" s="248"/>
      <x:c r="E830" s="248"/>
      <x:c r="F830" s="247"/>
      <x:c r="G830" s="247"/>
      <x:c r="H830" s="247"/>
      <x:c r="I830" s="247"/>
      <x:c r="J830" s="249"/>
      <x:c r="K830" s="247"/>
      <x:c r="L830" s="247"/>
      <x:c r="M830" s="113" t="str">
        <x:f>IF(A830="","",IF(OR(D830="",E830=""),"",IF(E830&lt;=D830,1,0)))</x:f>
      </x:c>
      <x:c r="N830" s="120" t="str">
        <x:f>IF(A830="","",IF(OR(H830="",I830=""),"",IFERROR(I830/H830,0)))</x:f>
      </x:c>
      <x:c r="O830" s="113" t="str">
        <x:f>IF(A830="","",IF(OR(D830="",E830=""),"",MAX(0,E830-D830)))</x:f>
      </x:c>
      <x:c r="P830" s="113" t="str">
        <x:f>IF(B830="","",WEEKDAY(B830,2))</x:f>
      </x:c>
      <x:c r="Q830" s="113" t="str">
        <x:f>IF(B830="","",MONTH(B830))</x:f>
      </x:c>
      <x:c r="R830" s="113" t="str">
        <x:f>IF(B830="","",YEAR(B830))</x:f>
      </x:c>
    </x:row>
    <x:row r="831" ht="20" customHeight="1">
      <x:c r="A831" s="247"/>
      <x:c r="B831" s="248"/>
      <x:c r="C831" s="247"/>
      <x:c r="D831" s="248"/>
      <x:c r="E831" s="248"/>
      <x:c r="F831" s="247"/>
      <x:c r="G831" s="247"/>
      <x:c r="H831" s="247"/>
      <x:c r="I831" s="247"/>
      <x:c r="J831" s="249"/>
      <x:c r="K831" s="247"/>
      <x:c r="L831" s="247"/>
      <x:c r="M831" s="113" t="str">
        <x:f>IF(A831="","",IF(OR(D831="",E831=""),"",IF(E831&lt;=D831,1,0)))</x:f>
      </x:c>
      <x:c r="N831" s="120" t="str">
        <x:f>IF(A831="","",IF(OR(H831="",I831=""),"",IFERROR(I831/H831,0)))</x:f>
      </x:c>
      <x:c r="O831" s="113" t="str">
        <x:f>IF(A831="","",IF(OR(D831="",E831=""),"",MAX(0,E831-D831)))</x:f>
      </x:c>
      <x:c r="P831" s="113" t="str">
        <x:f>IF(B831="","",WEEKDAY(B831,2))</x:f>
      </x:c>
      <x:c r="Q831" s="113" t="str">
        <x:f>IF(B831="","",MONTH(B831))</x:f>
      </x:c>
      <x:c r="R831" s="113" t="str">
        <x:f>IF(B831="","",YEAR(B831))</x:f>
      </x:c>
    </x:row>
    <x:row r="832" ht="20" customHeight="1">
      <x:c r="A832" s="247"/>
      <x:c r="B832" s="248"/>
      <x:c r="C832" s="247"/>
      <x:c r="D832" s="248"/>
      <x:c r="E832" s="248"/>
      <x:c r="F832" s="247"/>
      <x:c r="G832" s="247"/>
      <x:c r="H832" s="247"/>
      <x:c r="I832" s="247"/>
      <x:c r="J832" s="249"/>
      <x:c r="K832" s="247"/>
      <x:c r="L832" s="247"/>
      <x:c r="M832" s="113" t="str">
        <x:f>IF(A832="","",IF(OR(D832="",E832=""),"",IF(E832&lt;=D832,1,0)))</x:f>
      </x:c>
      <x:c r="N832" s="120" t="str">
        <x:f>IF(A832="","",IF(OR(H832="",I832=""),"",IFERROR(I832/H832,0)))</x:f>
      </x:c>
      <x:c r="O832" s="113" t="str">
        <x:f>IF(A832="","",IF(OR(D832="",E832=""),"",MAX(0,E832-D832)))</x:f>
      </x:c>
      <x:c r="P832" s="113" t="str">
        <x:f>IF(B832="","",WEEKDAY(B832,2))</x:f>
      </x:c>
      <x:c r="Q832" s="113" t="str">
        <x:f>IF(B832="","",MONTH(B832))</x:f>
      </x:c>
      <x:c r="R832" s="113" t="str">
        <x:f>IF(B832="","",YEAR(B832))</x:f>
      </x:c>
    </x:row>
    <x:row r="833" ht="20" customHeight="1">
      <x:c r="A833" s="247"/>
      <x:c r="B833" s="248"/>
      <x:c r="C833" s="247"/>
      <x:c r="D833" s="248"/>
      <x:c r="E833" s="248"/>
      <x:c r="F833" s="247"/>
      <x:c r="G833" s="247"/>
      <x:c r="H833" s="247"/>
      <x:c r="I833" s="247"/>
      <x:c r="J833" s="249"/>
      <x:c r="K833" s="247"/>
      <x:c r="L833" s="247"/>
      <x:c r="M833" s="113" t="str">
        <x:f>IF(A833="","",IF(OR(D833="",E833=""),"",IF(E833&lt;=D833,1,0)))</x:f>
      </x:c>
      <x:c r="N833" s="120" t="str">
        <x:f>IF(A833="","",IF(OR(H833="",I833=""),"",IFERROR(I833/H833,0)))</x:f>
      </x:c>
      <x:c r="O833" s="113" t="str">
        <x:f>IF(A833="","",IF(OR(D833="",E833=""),"",MAX(0,E833-D833)))</x:f>
      </x:c>
      <x:c r="P833" s="113" t="str">
        <x:f>IF(B833="","",WEEKDAY(B833,2))</x:f>
      </x:c>
      <x:c r="Q833" s="113" t="str">
        <x:f>IF(B833="","",MONTH(B833))</x:f>
      </x:c>
      <x:c r="R833" s="113" t="str">
        <x:f>IF(B833="","",YEAR(B833))</x:f>
      </x:c>
    </x:row>
    <x:row r="834" ht="20" customHeight="1">
      <x:c r="A834" s="247"/>
      <x:c r="B834" s="248"/>
      <x:c r="C834" s="247"/>
      <x:c r="D834" s="248"/>
      <x:c r="E834" s="248"/>
      <x:c r="F834" s="247"/>
      <x:c r="G834" s="247"/>
      <x:c r="H834" s="247"/>
      <x:c r="I834" s="247"/>
      <x:c r="J834" s="249"/>
      <x:c r="K834" s="247"/>
      <x:c r="L834" s="247"/>
      <x:c r="M834" s="113" t="str">
        <x:f>IF(A834="","",IF(OR(D834="",E834=""),"",IF(E834&lt;=D834,1,0)))</x:f>
      </x:c>
      <x:c r="N834" s="120" t="str">
        <x:f>IF(A834="","",IF(OR(H834="",I834=""),"",IFERROR(I834/H834,0)))</x:f>
      </x:c>
      <x:c r="O834" s="113" t="str">
        <x:f>IF(A834="","",IF(OR(D834="",E834=""),"",MAX(0,E834-D834)))</x:f>
      </x:c>
      <x:c r="P834" s="113" t="str">
        <x:f>IF(B834="","",WEEKDAY(B834,2))</x:f>
      </x:c>
      <x:c r="Q834" s="113" t="str">
        <x:f>IF(B834="","",MONTH(B834))</x:f>
      </x:c>
      <x:c r="R834" s="113" t="str">
        <x:f>IF(B834="","",YEAR(B834))</x:f>
      </x:c>
    </x:row>
    <x:row r="835" ht="20" customHeight="1">
      <x:c r="A835" s="247"/>
      <x:c r="B835" s="248"/>
      <x:c r="C835" s="247"/>
      <x:c r="D835" s="248"/>
      <x:c r="E835" s="248"/>
      <x:c r="F835" s="247"/>
      <x:c r="G835" s="247"/>
      <x:c r="H835" s="247"/>
      <x:c r="I835" s="247"/>
      <x:c r="J835" s="249"/>
      <x:c r="K835" s="247"/>
      <x:c r="L835" s="247"/>
      <x:c r="M835" s="113" t="str">
        <x:f>IF(A835="","",IF(OR(D835="",E835=""),"",IF(E835&lt;=D835,1,0)))</x:f>
      </x:c>
      <x:c r="N835" s="120" t="str">
        <x:f>IF(A835="","",IF(OR(H835="",I835=""),"",IFERROR(I835/H835,0)))</x:f>
      </x:c>
      <x:c r="O835" s="113" t="str">
        <x:f>IF(A835="","",IF(OR(D835="",E835=""),"",MAX(0,E835-D835)))</x:f>
      </x:c>
      <x:c r="P835" s="113" t="str">
        <x:f>IF(B835="","",WEEKDAY(B835,2))</x:f>
      </x:c>
      <x:c r="Q835" s="113" t="str">
        <x:f>IF(B835="","",MONTH(B835))</x:f>
      </x:c>
      <x:c r="R835" s="113" t="str">
        <x:f>IF(B835="","",YEAR(B835))</x:f>
      </x:c>
    </x:row>
    <x:row r="836" ht="20" customHeight="1">
      <x:c r="A836" s="247"/>
      <x:c r="B836" s="248"/>
      <x:c r="C836" s="247"/>
      <x:c r="D836" s="248"/>
      <x:c r="E836" s="248"/>
      <x:c r="F836" s="247"/>
      <x:c r="G836" s="247"/>
      <x:c r="H836" s="247"/>
      <x:c r="I836" s="247"/>
      <x:c r="J836" s="249"/>
      <x:c r="K836" s="247"/>
      <x:c r="L836" s="247"/>
      <x:c r="M836" s="113" t="str">
        <x:f>IF(A836="","",IF(OR(D836="",E836=""),"",IF(E836&lt;=D836,1,0)))</x:f>
      </x:c>
      <x:c r="N836" s="120" t="str">
        <x:f>IF(A836="","",IF(OR(H836="",I836=""),"",IFERROR(I836/H836,0)))</x:f>
      </x:c>
      <x:c r="O836" s="113" t="str">
        <x:f>IF(A836="","",IF(OR(D836="",E836=""),"",MAX(0,E836-D836)))</x:f>
      </x:c>
      <x:c r="P836" s="113" t="str">
        <x:f>IF(B836="","",WEEKDAY(B836,2))</x:f>
      </x:c>
      <x:c r="Q836" s="113" t="str">
        <x:f>IF(B836="","",MONTH(B836))</x:f>
      </x:c>
      <x:c r="R836" s="113" t="str">
        <x:f>IF(B836="","",YEAR(B836))</x:f>
      </x:c>
    </x:row>
    <x:row r="837" ht="20" customHeight="1">
      <x:c r="A837" s="247"/>
      <x:c r="B837" s="248"/>
      <x:c r="C837" s="247"/>
      <x:c r="D837" s="248"/>
      <x:c r="E837" s="248"/>
      <x:c r="F837" s="247"/>
      <x:c r="G837" s="247"/>
      <x:c r="H837" s="247"/>
      <x:c r="I837" s="247"/>
      <x:c r="J837" s="249"/>
      <x:c r="K837" s="247"/>
      <x:c r="L837" s="247"/>
      <x:c r="M837" s="113" t="str">
        <x:f>IF(A837="","",IF(OR(D837="",E837=""),"",IF(E837&lt;=D837,1,0)))</x:f>
      </x:c>
      <x:c r="N837" s="120" t="str">
        <x:f>IF(A837="","",IF(OR(H837="",I837=""),"",IFERROR(I837/H837,0)))</x:f>
      </x:c>
      <x:c r="O837" s="113" t="str">
        <x:f>IF(A837="","",IF(OR(D837="",E837=""),"",MAX(0,E837-D837)))</x:f>
      </x:c>
      <x:c r="P837" s="113" t="str">
        <x:f>IF(B837="","",WEEKDAY(B837,2))</x:f>
      </x:c>
      <x:c r="Q837" s="113" t="str">
        <x:f>IF(B837="","",MONTH(B837))</x:f>
      </x:c>
      <x:c r="R837" s="113" t="str">
        <x:f>IF(B837="","",YEAR(B837))</x:f>
      </x:c>
    </x:row>
    <x:row r="838" ht="20" customHeight="1">
      <x:c r="A838" s="247"/>
      <x:c r="B838" s="248"/>
      <x:c r="C838" s="247"/>
      <x:c r="D838" s="248"/>
      <x:c r="E838" s="248"/>
      <x:c r="F838" s="247"/>
      <x:c r="G838" s="247"/>
      <x:c r="H838" s="247"/>
      <x:c r="I838" s="247"/>
      <x:c r="J838" s="249"/>
      <x:c r="K838" s="247"/>
      <x:c r="L838" s="247"/>
      <x:c r="M838" s="113" t="str">
        <x:f>IF(A838="","",IF(OR(D838="",E838=""),"",IF(E838&lt;=D838,1,0)))</x:f>
      </x:c>
      <x:c r="N838" s="120" t="str">
        <x:f>IF(A838="","",IF(OR(H838="",I838=""),"",IFERROR(I838/H838,0)))</x:f>
      </x:c>
      <x:c r="O838" s="113" t="str">
        <x:f>IF(A838="","",IF(OR(D838="",E838=""),"",MAX(0,E838-D838)))</x:f>
      </x:c>
      <x:c r="P838" s="113" t="str">
        <x:f>IF(B838="","",WEEKDAY(B838,2))</x:f>
      </x:c>
      <x:c r="Q838" s="113" t="str">
        <x:f>IF(B838="","",MONTH(B838))</x:f>
      </x:c>
      <x:c r="R838" s="113" t="str">
        <x:f>IF(B838="","",YEAR(B838))</x:f>
      </x:c>
    </x:row>
    <x:row r="839" ht="20" customHeight="1">
      <x:c r="A839" s="247"/>
      <x:c r="B839" s="248"/>
      <x:c r="C839" s="247"/>
      <x:c r="D839" s="248"/>
      <x:c r="E839" s="248"/>
      <x:c r="F839" s="247"/>
      <x:c r="G839" s="247"/>
      <x:c r="H839" s="247"/>
      <x:c r="I839" s="247"/>
      <x:c r="J839" s="249"/>
      <x:c r="K839" s="247"/>
      <x:c r="L839" s="247"/>
      <x:c r="M839" s="113" t="str">
        <x:f>IF(A839="","",IF(OR(D839="",E839=""),"",IF(E839&lt;=D839,1,0)))</x:f>
      </x:c>
      <x:c r="N839" s="120" t="str">
        <x:f>IF(A839="","",IF(OR(H839="",I839=""),"",IFERROR(I839/H839,0)))</x:f>
      </x:c>
      <x:c r="O839" s="113" t="str">
        <x:f>IF(A839="","",IF(OR(D839="",E839=""),"",MAX(0,E839-D839)))</x:f>
      </x:c>
      <x:c r="P839" s="113" t="str">
        <x:f>IF(B839="","",WEEKDAY(B839,2))</x:f>
      </x:c>
      <x:c r="Q839" s="113" t="str">
        <x:f>IF(B839="","",MONTH(B839))</x:f>
      </x:c>
      <x:c r="R839" s="113" t="str">
        <x:f>IF(B839="","",YEAR(B839))</x:f>
      </x:c>
    </x:row>
    <x:row r="840" ht="20" customHeight="1">
      <x:c r="A840" s="247"/>
      <x:c r="B840" s="248"/>
      <x:c r="C840" s="247"/>
      <x:c r="D840" s="248"/>
      <x:c r="E840" s="248"/>
      <x:c r="F840" s="247"/>
      <x:c r="G840" s="247"/>
      <x:c r="H840" s="247"/>
      <x:c r="I840" s="247"/>
      <x:c r="J840" s="249"/>
      <x:c r="K840" s="247"/>
      <x:c r="L840" s="247"/>
      <x:c r="M840" s="113" t="str">
        <x:f>IF(A840="","",IF(OR(D840="",E840=""),"",IF(E840&lt;=D840,1,0)))</x:f>
      </x:c>
      <x:c r="N840" s="120" t="str">
        <x:f>IF(A840="","",IF(OR(H840="",I840=""),"",IFERROR(I840/H840,0)))</x:f>
      </x:c>
      <x:c r="O840" s="113" t="str">
        <x:f>IF(A840="","",IF(OR(D840="",E840=""),"",MAX(0,E840-D840)))</x:f>
      </x:c>
      <x:c r="P840" s="113" t="str">
        <x:f>IF(B840="","",WEEKDAY(B840,2))</x:f>
      </x:c>
      <x:c r="Q840" s="113" t="str">
        <x:f>IF(B840="","",MONTH(B840))</x:f>
      </x:c>
      <x:c r="R840" s="113" t="str">
        <x:f>IF(B840="","",YEAR(B840))</x:f>
      </x:c>
    </x:row>
    <x:row r="841" ht="20" customHeight="1">
      <x:c r="A841" s="247"/>
      <x:c r="B841" s="248"/>
      <x:c r="C841" s="247"/>
      <x:c r="D841" s="248"/>
      <x:c r="E841" s="248"/>
      <x:c r="F841" s="247"/>
      <x:c r="G841" s="247"/>
      <x:c r="H841" s="247"/>
      <x:c r="I841" s="247"/>
      <x:c r="J841" s="249"/>
      <x:c r="K841" s="247"/>
      <x:c r="L841" s="247"/>
      <x:c r="M841" s="113" t="str">
        <x:f>IF(A841="","",IF(OR(D841="",E841=""),"",IF(E841&lt;=D841,1,0)))</x:f>
      </x:c>
      <x:c r="N841" s="120" t="str">
        <x:f>IF(A841="","",IF(OR(H841="",I841=""),"",IFERROR(I841/H841,0)))</x:f>
      </x:c>
      <x:c r="O841" s="113" t="str">
        <x:f>IF(A841="","",IF(OR(D841="",E841=""),"",MAX(0,E841-D841)))</x:f>
      </x:c>
      <x:c r="P841" s="113" t="str">
        <x:f>IF(B841="","",WEEKDAY(B841,2))</x:f>
      </x:c>
      <x:c r="Q841" s="113" t="str">
        <x:f>IF(B841="","",MONTH(B841))</x:f>
      </x:c>
      <x:c r="R841" s="113" t="str">
        <x:f>IF(B841="","",YEAR(B841))</x:f>
      </x:c>
    </x:row>
    <x:row r="842" ht="20" customHeight="1">
      <x:c r="A842" s="247"/>
      <x:c r="B842" s="248"/>
      <x:c r="C842" s="247"/>
      <x:c r="D842" s="248"/>
      <x:c r="E842" s="248"/>
      <x:c r="F842" s="247"/>
      <x:c r="G842" s="247"/>
      <x:c r="H842" s="247"/>
      <x:c r="I842" s="247"/>
      <x:c r="J842" s="249"/>
      <x:c r="K842" s="247"/>
      <x:c r="L842" s="247"/>
      <x:c r="M842" s="113" t="str">
        <x:f>IF(A842="","",IF(OR(D842="",E842=""),"",IF(E842&lt;=D842,1,0)))</x:f>
      </x:c>
      <x:c r="N842" s="120" t="str">
        <x:f>IF(A842="","",IF(OR(H842="",I842=""),"",IFERROR(I842/H842,0)))</x:f>
      </x:c>
      <x:c r="O842" s="113" t="str">
        <x:f>IF(A842="","",IF(OR(D842="",E842=""),"",MAX(0,E842-D842)))</x:f>
      </x:c>
      <x:c r="P842" s="113" t="str">
        <x:f>IF(B842="","",WEEKDAY(B842,2))</x:f>
      </x:c>
      <x:c r="Q842" s="113" t="str">
        <x:f>IF(B842="","",MONTH(B842))</x:f>
      </x:c>
      <x:c r="R842" s="113" t="str">
        <x:f>IF(B842="","",YEAR(B842))</x:f>
      </x:c>
    </x:row>
    <x:row r="843" ht="20" customHeight="1">
      <x:c r="A843" s="247"/>
      <x:c r="B843" s="248"/>
      <x:c r="C843" s="247"/>
      <x:c r="D843" s="248"/>
      <x:c r="E843" s="248"/>
      <x:c r="F843" s="247"/>
      <x:c r="G843" s="247"/>
      <x:c r="H843" s="247"/>
      <x:c r="I843" s="247"/>
      <x:c r="J843" s="249"/>
      <x:c r="K843" s="247"/>
      <x:c r="L843" s="247"/>
      <x:c r="M843" s="113" t="str">
        <x:f>IF(A843="","",IF(OR(D843="",E843=""),"",IF(E843&lt;=D843,1,0)))</x:f>
      </x:c>
      <x:c r="N843" s="120" t="str">
        <x:f>IF(A843="","",IF(OR(H843="",I843=""),"",IFERROR(I843/H843,0)))</x:f>
      </x:c>
      <x:c r="O843" s="113" t="str">
        <x:f>IF(A843="","",IF(OR(D843="",E843=""),"",MAX(0,E843-D843)))</x:f>
      </x:c>
      <x:c r="P843" s="113" t="str">
        <x:f>IF(B843="","",WEEKDAY(B843,2))</x:f>
      </x:c>
      <x:c r="Q843" s="113" t="str">
        <x:f>IF(B843="","",MONTH(B843))</x:f>
      </x:c>
      <x:c r="R843" s="113" t="str">
        <x:f>IF(B843="","",YEAR(B843))</x:f>
      </x:c>
    </x:row>
    <x:row r="844" ht="20" customHeight="1">
      <x:c r="A844" s="247"/>
      <x:c r="B844" s="248"/>
      <x:c r="C844" s="247"/>
      <x:c r="D844" s="248"/>
      <x:c r="E844" s="248"/>
      <x:c r="F844" s="247"/>
      <x:c r="G844" s="247"/>
      <x:c r="H844" s="247"/>
      <x:c r="I844" s="247"/>
      <x:c r="J844" s="249"/>
      <x:c r="K844" s="247"/>
      <x:c r="L844" s="247"/>
      <x:c r="M844" s="113" t="str">
        <x:f>IF(A844="","",IF(OR(D844="",E844=""),"",IF(E844&lt;=D844,1,0)))</x:f>
      </x:c>
      <x:c r="N844" s="120" t="str">
        <x:f>IF(A844="","",IF(OR(H844="",I844=""),"",IFERROR(I844/H844,0)))</x:f>
      </x:c>
      <x:c r="O844" s="113" t="str">
        <x:f>IF(A844="","",IF(OR(D844="",E844=""),"",MAX(0,E844-D844)))</x:f>
      </x:c>
      <x:c r="P844" s="113" t="str">
        <x:f>IF(B844="","",WEEKDAY(B844,2))</x:f>
      </x:c>
      <x:c r="Q844" s="113" t="str">
        <x:f>IF(B844="","",MONTH(B844))</x:f>
      </x:c>
      <x:c r="R844" s="113" t="str">
        <x:f>IF(B844="","",YEAR(B844))</x:f>
      </x:c>
    </x:row>
    <x:row r="845" ht="20" customHeight="1">
      <x:c r="A845" s="247"/>
      <x:c r="B845" s="248"/>
      <x:c r="C845" s="247"/>
      <x:c r="D845" s="248"/>
      <x:c r="E845" s="248"/>
      <x:c r="F845" s="247"/>
      <x:c r="G845" s="247"/>
      <x:c r="H845" s="247"/>
      <x:c r="I845" s="247"/>
      <x:c r="J845" s="249"/>
      <x:c r="K845" s="247"/>
      <x:c r="L845" s="247"/>
      <x:c r="M845" s="113" t="str">
        <x:f>IF(A845="","",IF(OR(D845="",E845=""),"",IF(E845&lt;=D845,1,0)))</x:f>
      </x:c>
      <x:c r="N845" s="120" t="str">
        <x:f>IF(A845="","",IF(OR(H845="",I845=""),"",IFERROR(I845/H845,0)))</x:f>
      </x:c>
      <x:c r="O845" s="113" t="str">
        <x:f>IF(A845="","",IF(OR(D845="",E845=""),"",MAX(0,E845-D845)))</x:f>
      </x:c>
      <x:c r="P845" s="113" t="str">
        <x:f>IF(B845="","",WEEKDAY(B845,2))</x:f>
      </x:c>
      <x:c r="Q845" s="113" t="str">
        <x:f>IF(B845="","",MONTH(B845))</x:f>
      </x:c>
      <x:c r="R845" s="113" t="str">
        <x:f>IF(B845="","",YEAR(B845))</x:f>
      </x:c>
    </x:row>
    <x:row r="846" ht="20" customHeight="1">
      <x:c r="A846" s="247"/>
      <x:c r="B846" s="248"/>
      <x:c r="C846" s="247"/>
      <x:c r="D846" s="248"/>
      <x:c r="E846" s="248"/>
      <x:c r="F846" s="247"/>
      <x:c r="G846" s="247"/>
      <x:c r="H846" s="247"/>
      <x:c r="I846" s="247"/>
      <x:c r="J846" s="249"/>
      <x:c r="K846" s="247"/>
      <x:c r="L846" s="247"/>
      <x:c r="M846" s="113" t="str">
        <x:f>IF(A846="","",IF(OR(D846="",E846=""),"",IF(E846&lt;=D846,1,0)))</x:f>
      </x:c>
      <x:c r="N846" s="120" t="str">
        <x:f>IF(A846="","",IF(OR(H846="",I846=""),"",IFERROR(I846/H846,0)))</x:f>
      </x:c>
      <x:c r="O846" s="113" t="str">
        <x:f>IF(A846="","",IF(OR(D846="",E846=""),"",MAX(0,E846-D846)))</x:f>
      </x:c>
      <x:c r="P846" s="113" t="str">
        <x:f>IF(B846="","",WEEKDAY(B846,2))</x:f>
      </x:c>
      <x:c r="Q846" s="113" t="str">
        <x:f>IF(B846="","",MONTH(B846))</x:f>
      </x:c>
      <x:c r="R846" s="113" t="str">
        <x:f>IF(B846="","",YEAR(B846))</x:f>
      </x:c>
    </x:row>
    <x:row r="847" ht="20" customHeight="1">
      <x:c r="A847" s="247"/>
      <x:c r="B847" s="248"/>
      <x:c r="C847" s="247"/>
      <x:c r="D847" s="248"/>
      <x:c r="E847" s="248"/>
      <x:c r="F847" s="247"/>
      <x:c r="G847" s="247"/>
      <x:c r="H847" s="247"/>
      <x:c r="I847" s="247"/>
      <x:c r="J847" s="249"/>
      <x:c r="K847" s="247"/>
      <x:c r="L847" s="247"/>
      <x:c r="M847" s="113" t="str">
        <x:f>IF(A847="","",IF(OR(D847="",E847=""),"",IF(E847&lt;=D847,1,0)))</x:f>
      </x:c>
      <x:c r="N847" s="120" t="str">
        <x:f>IF(A847="","",IF(OR(H847="",I847=""),"",IFERROR(I847/H847,0)))</x:f>
      </x:c>
      <x:c r="O847" s="113" t="str">
        <x:f>IF(A847="","",IF(OR(D847="",E847=""),"",MAX(0,E847-D847)))</x:f>
      </x:c>
      <x:c r="P847" s="113" t="str">
        <x:f>IF(B847="","",WEEKDAY(B847,2))</x:f>
      </x:c>
      <x:c r="Q847" s="113" t="str">
        <x:f>IF(B847="","",MONTH(B847))</x:f>
      </x:c>
      <x:c r="R847" s="113" t="str">
        <x:f>IF(B847="","",YEAR(B847))</x:f>
      </x:c>
    </x:row>
    <x:row r="848" ht="20" customHeight="1">
      <x:c r="A848" s="247"/>
      <x:c r="B848" s="248"/>
      <x:c r="C848" s="247"/>
      <x:c r="D848" s="248"/>
      <x:c r="E848" s="248"/>
      <x:c r="F848" s="247"/>
      <x:c r="G848" s="247"/>
      <x:c r="H848" s="247"/>
      <x:c r="I848" s="247"/>
      <x:c r="J848" s="249"/>
      <x:c r="K848" s="247"/>
      <x:c r="L848" s="247"/>
      <x:c r="M848" s="113" t="str">
        <x:f>IF(A848="","",IF(OR(D848="",E848=""),"",IF(E848&lt;=D848,1,0)))</x:f>
      </x:c>
      <x:c r="N848" s="120" t="str">
        <x:f>IF(A848="","",IF(OR(H848="",I848=""),"",IFERROR(I848/H848,0)))</x:f>
      </x:c>
      <x:c r="O848" s="113" t="str">
        <x:f>IF(A848="","",IF(OR(D848="",E848=""),"",MAX(0,E848-D848)))</x:f>
      </x:c>
      <x:c r="P848" s="113" t="str">
        <x:f>IF(B848="","",WEEKDAY(B848,2))</x:f>
      </x:c>
      <x:c r="Q848" s="113" t="str">
        <x:f>IF(B848="","",MONTH(B848))</x:f>
      </x:c>
      <x:c r="R848" s="113" t="str">
        <x:f>IF(B848="","",YEAR(B848))</x:f>
      </x:c>
    </x:row>
    <x:row r="849" ht="20" customHeight="1">
      <x:c r="A849" s="247"/>
      <x:c r="B849" s="248"/>
      <x:c r="C849" s="247"/>
      <x:c r="D849" s="248"/>
      <x:c r="E849" s="248"/>
      <x:c r="F849" s="247"/>
      <x:c r="G849" s="247"/>
      <x:c r="H849" s="247"/>
      <x:c r="I849" s="247"/>
      <x:c r="J849" s="249"/>
      <x:c r="K849" s="247"/>
      <x:c r="L849" s="247"/>
      <x:c r="M849" s="113" t="str">
        <x:f>IF(A849="","",IF(OR(D849="",E849=""),"",IF(E849&lt;=D849,1,0)))</x:f>
      </x:c>
      <x:c r="N849" s="120" t="str">
        <x:f>IF(A849="","",IF(OR(H849="",I849=""),"",IFERROR(I849/H849,0)))</x:f>
      </x:c>
      <x:c r="O849" s="113" t="str">
        <x:f>IF(A849="","",IF(OR(D849="",E849=""),"",MAX(0,E849-D849)))</x:f>
      </x:c>
      <x:c r="P849" s="113" t="str">
        <x:f>IF(B849="","",WEEKDAY(B849,2))</x:f>
      </x:c>
      <x:c r="Q849" s="113" t="str">
        <x:f>IF(B849="","",MONTH(B849))</x:f>
      </x:c>
      <x:c r="R849" s="113" t="str">
        <x:f>IF(B849="","",YEAR(B849))</x:f>
      </x:c>
    </x:row>
    <x:row r="850" ht="20" customHeight="1">
      <x:c r="A850" s="247"/>
      <x:c r="B850" s="248"/>
      <x:c r="C850" s="247"/>
      <x:c r="D850" s="248"/>
      <x:c r="E850" s="248"/>
      <x:c r="F850" s="247"/>
      <x:c r="G850" s="247"/>
      <x:c r="H850" s="247"/>
      <x:c r="I850" s="247"/>
      <x:c r="J850" s="249"/>
      <x:c r="K850" s="247"/>
      <x:c r="L850" s="247"/>
      <x:c r="M850" s="113" t="str">
        <x:f>IF(A850="","",IF(OR(D850="",E850=""),"",IF(E850&lt;=D850,1,0)))</x:f>
      </x:c>
      <x:c r="N850" s="120" t="str">
        <x:f>IF(A850="","",IF(OR(H850="",I850=""),"",IFERROR(I850/H850,0)))</x:f>
      </x:c>
      <x:c r="O850" s="113" t="str">
        <x:f>IF(A850="","",IF(OR(D850="",E850=""),"",MAX(0,E850-D850)))</x:f>
      </x:c>
      <x:c r="P850" s="113" t="str">
        <x:f>IF(B850="","",WEEKDAY(B850,2))</x:f>
      </x:c>
      <x:c r="Q850" s="113" t="str">
        <x:f>IF(B850="","",MONTH(B850))</x:f>
      </x:c>
      <x:c r="R850" s="113" t="str">
        <x:f>IF(B850="","",YEAR(B850))</x:f>
      </x:c>
    </x:row>
    <x:row r="851" ht="20" customHeight="1">
      <x:c r="A851" s="247"/>
      <x:c r="B851" s="248"/>
      <x:c r="C851" s="247"/>
      <x:c r="D851" s="248"/>
      <x:c r="E851" s="248"/>
      <x:c r="F851" s="247"/>
      <x:c r="G851" s="247"/>
      <x:c r="H851" s="247"/>
      <x:c r="I851" s="247"/>
      <x:c r="J851" s="249"/>
      <x:c r="K851" s="247"/>
      <x:c r="L851" s="247"/>
      <x:c r="M851" s="113" t="str">
        <x:f>IF(A851="","",IF(OR(D851="",E851=""),"",IF(E851&lt;=D851,1,0)))</x:f>
      </x:c>
      <x:c r="N851" s="120" t="str">
        <x:f>IF(A851="","",IF(OR(H851="",I851=""),"",IFERROR(I851/H851,0)))</x:f>
      </x:c>
      <x:c r="O851" s="113" t="str">
        <x:f>IF(A851="","",IF(OR(D851="",E851=""),"",MAX(0,E851-D851)))</x:f>
      </x:c>
      <x:c r="P851" s="113" t="str">
        <x:f>IF(B851="","",WEEKDAY(B851,2))</x:f>
      </x:c>
      <x:c r="Q851" s="113" t="str">
        <x:f>IF(B851="","",MONTH(B851))</x:f>
      </x:c>
      <x:c r="R851" s="113" t="str">
        <x:f>IF(B851="","",YEAR(B851))</x:f>
      </x:c>
    </x:row>
    <x:row r="852" ht="20" customHeight="1">
      <x:c r="A852" s="247"/>
      <x:c r="B852" s="248"/>
      <x:c r="C852" s="247"/>
      <x:c r="D852" s="248"/>
      <x:c r="E852" s="248"/>
      <x:c r="F852" s="247"/>
      <x:c r="G852" s="247"/>
      <x:c r="H852" s="247"/>
      <x:c r="I852" s="247"/>
      <x:c r="J852" s="249"/>
      <x:c r="K852" s="247"/>
      <x:c r="L852" s="247"/>
      <x:c r="M852" s="113" t="str">
        <x:f>IF(A852="","",IF(OR(D852="",E852=""),"",IF(E852&lt;=D852,1,0)))</x:f>
      </x:c>
      <x:c r="N852" s="120" t="str">
        <x:f>IF(A852="","",IF(OR(H852="",I852=""),"",IFERROR(I852/H852,0)))</x:f>
      </x:c>
      <x:c r="O852" s="113" t="str">
        <x:f>IF(A852="","",IF(OR(D852="",E852=""),"",MAX(0,E852-D852)))</x:f>
      </x:c>
      <x:c r="P852" s="113" t="str">
        <x:f>IF(B852="","",WEEKDAY(B852,2))</x:f>
      </x:c>
      <x:c r="Q852" s="113" t="str">
        <x:f>IF(B852="","",MONTH(B852))</x:f>
      </x:c>
      <x:c r="R852" s="113" t="str">
        <x:f>IF(B852="","",YEAR(B852))</x:f>
      </x:c>
    </x:row>
    <x:row r="853" ht="20" customHeight="1">
      <x:c r="A853" s="247"/>
      <x:c r="B853" s="248"/>
      <x:c r="C853" s="247"/>
      <x:c r="D853" s="248"/>
      <x:c r="E853" s="248"/>
      <x:c r="F853" s="247"/>
      <x:c r="G853" s="247"/>
      <x:c r="H853" s="247"/>
      <x:c r="I853" s="247"/>
      <x:c r="J853" s="249"/>
      <x:c r="K853" s="247"/>
      <x:c r="L853" s="247"/>
      <x:c r="M853" s="113" t="str">
        <x:f>IF(A853="","",IF(OR(D853="",E853=""),"",IF(E853&lt;=D853,1,0)))</x:f>
      </x:c>
      <x:c r="N853" s="120" t="str">
        <x:f>IF(A853="","",IF(OR(H853="",I853=""),"",IFERROR(I853/H853,0)))</x:f>
      </x:c>
      <x:c r="O853" s="113" t="str">
        <x:f>IF(A853="","",IF(OR(D853="",E853=""),"",MAX(0,E853-D853)))</x:f>
      </x:c>
      <x:c r="P853" s="113" t="str">
        <x:f>IF(B853="","",WEEKDAY(B853,2))</x:f>
      </x:c>
      <x:c r="Q853" s="113" t="str">
        <x:f>IF(B853="","",MONTH(B853))</x:f>
      </x:c>
      <x:c r="R853" s="113" t="str">
        <x:f>IF(B853="","",YEAR(B853))</x:f>
      </x:c>
    </x:row>
    <x:row r="854" ht="20" customHeight="1">
      <x:c r="A854" s="247"/>
      <x:c r="B854" s="248"/>
      <x:c r="C854" s="247"/>
      <x:c r="D854" s="248"/>
      <x:c r="E854" s="248"/>
      <x:c r="F854" s="247"/>
      <x:c r="G854" s="247"/>
      <x:c r="H854" s="247"/>
      <x:c r="I854" s="247"/>
      <x:c r="J854" s="249"/>
      <x:c r="K854" s="247"/>
      <x:c r="L854" s="247"/>
      <x:c r="M854" s="113" t="str">
        <x:f>IF(A854="","",IF(OR(D854="",E854=""),"",IF(E854&lt;=D854,1,0)))</x:f>
      </x:c>
      <x:c r="N854" s="120" t="str">
        <x:f>IF(A854="","",IF(OR(H854="",I854=""),"",IFERROR(I854/H854,0)))</x:f>
      </x:c>
      <x:c r="O854" s="113" t="str">
        <x:f>IF(A854="","",IF(OR(D854="",E854=""),"",MAX(0,E854-D854)))</x:f>
      </x:c>
      <x:c r="P854" s="113" t="str">
        <x:f>IF(B854="","",WEEKDAY(B854,2))</x:f>
      </x:c>
      <x:c r="Q854" s="113" t="str">
        <x:f>IF(B854="","",MONTH(B854))</x:f>
      </x:c>
      <x:c r="R854" s="113" t="str">
        <x:f>IF(B854="","",YEAR(B854))</x:f>
      </x:c>
    </x:row>
    <x:row r="855" ht="20" customHeight="1">
      <x:c r="A855" s="247"/>
      <x:c r="B855" s="248"/>
      <x:c r="C855" s="247"/>
      <x:c r="D855" s="248"/>
      <x:c r="E855" s="248"/>
      <x:c r="F855" s="247"/>
      <x:c r="G855" s="247"/>
      <x:c r="H855" s="247"/>
      <x:c r="I855" s="247"/>
      <x:c r="J855" s="249"/>
      <x:c r="K855" s="247"/>
      <x:c r="L855" s="247"/>
      <x:c r="M855" s="113" t="str">
        <x:f>IF(A855="","",IF(OR(D855="",E855=""),"",IF(E855&lt;=D855,1,0)))</x:f>
      </x:c>
      <x:c r="N855" s="120" t="str">
        <x:f>IF(A855="","",IF(OR(H855="",I855=""),"",IFERROR(I855/H855,0)))</x:f>
      </x:c>
      <x:c r="O855" s="113" t="str">
        <x:f>IF(A855="","",IF(OR(D855="",E855=""),"",MAX(0,E855-D855)))</x:f>
      </x:c>
      <x:c r="P855" s="113" t="str">
        <x:f>IF(B855="","",WEEKDAY(B855,2))</x:f>
      </x:c>
      <x:c r="Q855" s="113" t="str">
        <x:f>IF(B855="","",MONTH(B855))</x:f>
      </x:c>
      <x:c r="R855" s="113" t="str">
        <x:f>IF(B855="","",YEAR(B855))</x:f>
      </x:c>
    </x:row>
    <x:row r="856" ht="20" customHeight="1">
      <x:c r="A856" s="247"/>
      <x:c r="B856" s="248"/>
      <x:c r="C856" s="247"/>
      <x:c r="D856" s="248"/>
      <x:c r="E856" s="248"/>
      <x:c r="F856" s="247"/>
      <x:c r="G856" s="247"/>
      <x:c r="H856" s="247"/>
      <x:c r="I856" s="247"/>
      <x:c r="J856" s="249"/>
      <x:c r="K856" s="247"/>
      <x:c r="L856" s="247"/>
      <x:c r="M856" s="113" t="str">
        <x:f>IF(A856="","",IF(OR(D856="",E856=""),"",IF(E856&lt;=D856,1,0)))</x:f>
      </x:c>
      <x:c r="N856" s="120" t="str">
        <x:f>IF(A856="","",IF(OR(H856="",I856=""),"",IFERROR(I856/H856,0)))</x:f>
      </x:c>
      <x:c r="O856" s="113" t="str">
        <x:f>IF(A856="","",IF(OR(D856="",E856=""),"",MAX(0,E856-D856)))</x:f>
      </x:c>
      <x:c r="P856" s="113" t="str">
        <x:f>IF(B856="","",WEEKDAY(B856,2))</x:f>
      </x:c>
      <x:c r="Q856" s="113" t="str">
        <x:f>IF(B856="","",MONTH(B856))</x:f>
      </x:c>
      <x:c r="R856" s="113" t="str">
        <x:f>IF(B856="","",YEAR(B856))</x:f>
      </x:c>
    </x:row>
    <x:row r="857" ht="20" customHeight="1">
      <x:c r="A857" s="247"/>
      <x:c r="B857" s="248"/>
      <x:c r="C857" s="247"/>
      <x:c r="D857" s="248"/>
      <x:c r="E857" s="248"/>
      <x:c r="F857" s="247"/>
      <x:c r="G857" s="247"/>
      <x:c r="H857" s="247"/>
      <x:c r="I857" s="247"/>
      <x:c r="J857" s="249"/>
      <x:c r="K857" s="247"/>
      <x:c r="L857" s="247"/>
      <x:c r="M857" s="113" t="str">
        <x:f>IF(A857="","",IF(OR(D857="",E857=""),"",IF(E857&lt;=D857,1,0)))</x:f>
      </x:c>
      <x:c r="N857" s="120" t="str">
        <x:f>IF(A857="","",IF(OR(H857="",I857=""),"",IFERROR(I857/H857,0)))</x:f>
      </x:c>
      <x:c r="O857" s="113" t="str">
        <x:f>IF(A857="","",IF(OR(D857="",E857=""),"",MAX(0,E857-D857)))</x:f>
      </x:c>
      <x:c r="P857" s="113" t="str">
        <x:f>IF(B857="","",WEEKDAY(B857,2))</x:f>
      </x:c>
      <x:c r="Q857" s="113" t="str">
        <x:f>IF(B857="","",MONTH(B857))</x:f>
      </x:c>
      <x:c r="R857" s="113" t="str">
        <x:f>IF(B857="","",YEAR(B857))</x:f>
      </x:c>
    </x:row>
    <x:row r="858" ht="20" customHeight="1">
      <x:c r="A858" s="247"/>
      <x:c r="B858" s="248"/>
      <x:c r="C858" s="247"/>
      <x:c r="D858" s="248"/>
      <x:c r="E858" s="248"/>
      <x:c r="F858" s="247"/>
      <x:c r="G858" s="247"/>
      <x:c r="H858" s="247"/>
      <x:c r="I858" s="247"/>
      <x:c r="J858" s="249"/>
      <x:c r="K858" s="247"/>
      <x:c r="L858" s="247"/>
      <x:c r="M858" s="113" t="str">
        <x:f>IF(A858="","",IF(OR(D858="",E858=""),"",IF(E858&lt;=D858,1,0)))</x:f>
      </x:c>
      <x:c r="N858" s="120" t="str">
        <x:f>IF(A858="","",IF(OR(H858="",I858=""),"",IFERROR(I858/H858,0)))</x:f>
      </x:c>
      <x:c r="O858" s="113" t="str">
        <x:f>IF(A858="","",IF(OR(D858="",E858=""),"",MAX(0,E858-D858)))</x:f>
      </x:c>
      <x:c r="P858" s="113" t="str">
        <x:f>IF(B858="","",WEEKDAY(B858,2))</x:f>
      </x:c>
      <x:c r="Q858" s="113" t="str">
        <x:f>IF(B858="","",MONTH(B858))</x:f>
      </x:c>
      <x:c r="R858" s="113" t="str">
        <x:f>IF(B858="","",YEAR(B858))</x:f>
      </x:c>
    </x:row>
    <x:row r="859" ht="20" customHeight="1">
      <x:c r="A859" s="247"/>
      <x:c r="B859" s="248"/>
      <x:c r="C859" s="247"/>
      <x:c r="D859" s="248"/>
      <x:c r="E859" s="248"/>
      <x:c r="F859" s="247"/>
      <x:c r="G859" s="247"/>
      <x:c r="H859" s="247"/>
      <x:c r="I859" s="247"/>
      <x:c r="J859" s="249"/>
      <x:c r="K859" s="247"/>
      <x:c r="L859" s="247"/>
      <x:c r="M859" s="113" t="str">
        <x:f>IF(A859="","",IF(OR(D859="",E859=""),"",IF(E859&lt;=D859,1,0)))</x:f>
      </x:c>
      <x:c r="N859" s="120" t="str">
        <x:f>IF(A859="","",IF(OR(H859="",I859=""),"",IFERROR(I859/H859,0)))</x:f>
      </x:c>
      <x:c r="O859" s="113" t="str">
        <x:f>IF(A859="","",IF(OR(D859="",E859=""),"",MAX(0,E859-D859)))</x:f>
      </x:c>
      <x:c r="P859" s="113" t="str">
        <x:f>IF(B859="","",WEEKDAY(B859,2))</x:f>
      </x:c>
      <x:c r="Q859" s="113" t="str">
        <x:f>IF(B859="","",MONTH(B859))</x:f>
      </x:c>
      <x:c r="R859" s="113" t="str">
        <x:f>IF(B859="","",YEAR(B859))</x:f>
      </x:c>
    </x:row>
    <x:row r="860" ht="20" customHeight="1">
      <x:c r="A860" s="247"/>
      <x:c r="B860" s="248"/>
      <x:c r="C860" s="247"/>
      <x:c r="D860" s="248"/>
      <x:c r="E860" s="248"/>
      <x:c r="F860" s="247"/>
      <x:c r="G860" s="247"/>
      <x:c r="H860" s="247"/>
      <x:c r="I860" s="247"/>
      <x:c r="J860" s="249"/>
      <x:c r="K860" s="247"/>
      <x:c r="L860" s="247"/>
      <x:c r="M860" s="113" t="str">
        <x:f>IF(A860="","",IF(OR(D860="",E860=""),"",IF(E860&lt;=D860,1,0)))</x:f>
      </x:c>
      <x:c r="N860" s="120" t="str">
        <x:f>IF(A860="","",IF(OR(H860="",I860=""),"",IFERROR(I860/H860,0)))</x:f>
      </x:c>
      <x:c r="O860" s="113" t="str">
        <x:f>IF(A860="","",IF(OR(D860="",E860=""),"",MAX(0,E860-D860)))</x:f>
      </x:c>
      <x:c r="P860" s="113" t="str">
        <x:f>IF(B860="","",WEEKDAY(B860,2))</x:f>
      </x:c>
      <x:c r="Q860" s="113" t="str">
        <x:f>IF(B860="","",MONTH(B860))</x:f>
      </x:c>
      <x:c r="R860" s="113" t="str">
        <x:f>IF(B860="","",YEAR(B860))</x:f>
      </x:c>
    </x:row>
    <x:row r="861" ht="20" customHeight="1">
      <x:c r="A861" s="247"/>
      <x:c r="B861" s="248"/>
      <x:c r="C861" s="247"/>
      <x:c r="D861" s="248"/>
      <x:c r="E861" s="248"/>
      <x:c r="F861" s="247"/>
      <x:c r="G861" s="247"/>
      <x:c r="H861" s="247"/>
      <x:c r="I861" s="247"/>
      <x:c r="J861" s="249"/>
      <x:c r="K861" s="247"/>
      <x:c r="L861" s="247"/>
      <x:c r="M861" s="113" t="str">
        <x:f>IF(A861="","",IF(OR(D861="",E861=""),"",IF(E861&lt;=D861,1,0)))</x:f>
      </x:c>
      <x:c r="N861" s="120" t="str">
        <x:f>IF(A861="","",IF(OR(H861="",I861=""),"",IFERROR(I861/H861,0)))</x:f>
      </x:c>
      <x:c r="O861" s="113" t="str">
        <x:f>IF(A861="","",IF(OR(D861="",E861=""),"",MAX(0,E861-D861)))</x:f>
      </x:c>
      <x:c r="P861" s="113" t="str">
        <x:f>IF(B861="","",WEEKDAY(B861,2))</x:f>
      </x:c>
      <x:c r="Q861" s="113" t="str">
        <x:f>IF(B861="","",MONTH(B861))</x:f>
      </x:c>
      <x:c r="R861" s="113" t="str">
        <x:f>IF(B861="","",YEAR(B861))</x:f>
      </x:c>
    </x:row>
    <x:row r="862" ht="20" customHeight="1">
      <x:c r="A862" s="247"/>
      <x:c r="B862" s="248"/>
      <x:c r="C862" s="247"/>
      <x:c r="D862" s="248"/>
      <x:c r="E862" s="248"/>
      <x:c r="F862" s="247"/>
      <x:c r="G862" s="247"/>
      <x:c r="H862" s="247"/>
      <x:c r="I862" s="247"/>
      <x:c r="J862" s="249"/>
      <x:c r="K862" s="247"/>
      <x:c r="L862" s="247"/>
      <x:c r="M862" s="113" t="str">
        <x:f>IF(A862="","",IF(OR(D862="",E862=""),"",IF(E862&lt;=D862,1,0)))</x:f>
      </x:c>
      <x:c r="N862" s="120" t="str">
        <x:f>IF(A862="","",IF(OR(H862="",I862=""),"",IFERROR(I862/H862,0)))</x:f>
      </x:c>
      <x:c r="O862" s="113" t="str">
        <x:f>IF(A862="","",IF(OR(D862="",E862=""),"",MAX(0,E862-D862)))</x:f>
      </x:c>
      <x:c r="P862" s="113" t="str">
        <x:f>IF(B862="","",WEEKDAY(B862,2))</x:f>
      </x:c>
      <x:c r="Q862" s="113" t="str">
        <x:f>IF(B862="","",MONTH(B862))</x:f>
      </x:c>
      <x:c r="R862" s="113" t="str">
        <x:f>IF(B862="","",YEAR(B862))</x:f>
      </x:c>
    </x:row>
    <x:row r="863" ht="20" customHeight="1">
      <x:c r="A863" s="247"/>
      <x:c r="B863" s="248"/>
      <x:c r="C863" s="247"/>
      <x:c r="D863" s="248"/>
      <x:c r="E863" s="248"/>
      <x:c r="F863" s="247"/>
      <x:c r="G863" s="247"/>
      <x:c r="H863" s="247"/>
      <x:c r="I863" s="247"/>
      <x:c r="J863" s="249"/>
      <x:c r="K863" s="247"/>
      <x:c r="L863" s="247"/>
      <x:c r="M863" s="113" t="str">
        <x:f>IF(A863="","",IF(OR(D863="",E863=""),"",IF(E863&lt;=D863,1,0)))</x:f>
      </x:c>
      <x:c r="N863" s="120" t="str">
        <x:f>IF(A863="","",IF(OR(H863="",I863=""),"",IFERROR(I863/H863,0)))</x:f>
      </x:c>
      <x:c r="O863" s="113" t="str">
        <x:f>IF(A863="","",IF(OR(D863="",E863=""),"",MAX(0,E863-D863)))</x:f>
      </x:c>
      <x:c r="P863" s="113" t="str">
        <x:f>IF(B863="","",WEEKDAY(B863,2))</x:f>
      </x:c>
      <x:c r="Q863" s="113" t="str">
        <x:f>IF(B863="","",MONTH(B863))</x:f>
      </x:c>
      <x:c r="R863" s="113" t="str">
        <x:f>IF(B863="","",YEAR(B863))</x:f>
      </x:c>
    </x:row>
    <x:row r="864" ht="20" customHeight="1">
      <x:c r="A864" s="247"/>
      <x:c r="B864" s="248"/>
      <x:c r="C864" s="247"/>
      <x:c r="D864" s="248"/>
      <x:c r="E864" s="248"/>
      <x:c r="F864" s="247"/>
      <x:c r="G864" s="247"/>
      <x:c r="H864" s="247"/>
      <x:c r="I864" s="247"/>
      <x:c r="J864" s="249"/>
      <x:c r="K864" s="247"/>
      <x:c r="L864" s="247"/>
      <x:c r="M864" s="113" t="str">
        <x:f>IF(A864="","",IF(OR(D864="",E864=""),"",IF(E864&lt;=D864,1,0)))</x:f>
      </x:c>
      <x:c r="N864" s="120" t="str">
        <x:f>IF(A864="","",IF(OR(H864="",I864=""),"",IFERROR(I864/H864,0)))</x:f>
      </x:c>
      <x:c r="O864" s="113" t="str">
        <x:f>IF(A864="","",IF(OR(D864="",E864=""),"",MAX(0,E864-D864)))</x:f>
      </x:c>
      <x:c r="P864" s="113" t="str">
        <x:f>IF(B864="","",WEEKDAY(B864,2))</x:f>
      </x:c>
      <x:c r="Q864" s="113" t="str">
        <x:f>IF(B864="","",MONTH(B864))</x:f>
      </x:c>
      <x:c r="R864" s="113" t="str">
        <x:f>IF(B864="","",YEAR(B864))</x:f>
      </x:c>
    </x:row>
    <x:row r="865" ht="20" customHeight="1">
      <x:c r="A865" s="247"/>
      <x:c r="B865" s="248"/>
      <x:c r="C865" s="247"/>
      <x:c r="D865" s="248"/>
      <x:c r="E865" s="248"/>
      <x:c r="F865" s="247"/>
      <x:c r="G865" s="247"/>
      <x:c r="H865" s="247"/>
      <x:c r="I865" s="247"/>
      <x:c r="J865" s="249"/>
      <x:c r="K865" s="247"/>
      <x:c r="L865" s="247"/>
      <x:c r="M865" s="113" t="str">
        <x:f>IF(A865="","",IF(OR(D865="",E865=""),"",IF(E865&lt;=D865,1,0)))</x:f>
      </x:c>
      <x:c r="N865" s="120" t="str">
        <x:f>IF(A865="","",IF(OR(H865="",I865=""),"",IFERROR(I865/H865,0)))</x:f>
      </x:c>
      <x:c r="O865" s="113" t="str">
        <x:f>IF(A865="","",IF(OR(D865="",E865=""),"",MAX(0,E865-D865)))</x:f>
      </x:c>
      <x:c r="P865" s="113" t="str">
        <x:f>IF(B865="","",WEEKDAY(B865,2))</x:f>
      </x:c>
      <x:c r="Q865" s="113" t="str">
        <x:f>IF(B865="","",MONTH(B865))</x:f>
      </x:c>
      <x:c r="R865" s="113" t="str">
        <x:f>IF(B865="","",YEAR(B865))</x:f>
      </x:c>
    </x:row>
    <x:row r="866" ht="20" customHeight="1">
      <x:c r="A866" s="247"/>
      <x:c r="B866" s="248"/>
      <x:c r="C866" s="247"/>
      <x:c r="D866" s="248"/>
      <x:c r="E866" s="248"/>
      <x:c r="F866" s="247"/>
      <x:c r="G866" s="247"/>
      <x:c r="H866" s="247"/>
      <x:c r="I866" s="247"/>
      <x:c r="J866" s="249"/>
      <x:c r="K866" s="247"/>
      <x:c r="L866" s="247"/>
      <x:c r="M866" s="113" t="str">
        <x:f>IF(A866="","",IF(OR(D866="",E866=""),"",IF(E866&lt;=D866,1,0)))</x:f>
      </x:c>
      <x:c r="N866" s="120" t="str">
        <x:f>IF(A866="","",IF(OR(H866="",I866=""),"",IFERROR(I866/H866,0)))</x:f>
      </x:c>
      <x:c r="O866" s="113" t="str">
        <x:f>IF(A866="","",IF(OR(D866="",E866=""),"",MAX(0,E866-D866)))</x:f>
      </x:c>
      <x:c r="P866" s="113" t="str">
        <x:f>IF(B866="","",WEEKDAY(B866,2))</x:f>
      </x:c>
      <x:c r="Q866" s="113" t="str">
        <x:f>IF(B866="","",MONTH(B866))</x:f>
      </x:c>
      <x:c r="R866" s="113" t="str">
        <x:f>IF(B866="","",YEAR(B866))</x:f>
      </x:c>
    </x:row>
    <x:row r="867" ht="20" customHeight="1">
      <x:c r="A867" s="247"/>
      <x:c r="B867" s="248"/>
      <x:c r="C867" s="247"/>
      <x:c r="D867" s="248"/>
      <x:c r="E867" s="248"/>
      <x:c r="F867" s="247"/>
      <x:c r="G867" s="247"/>
      <x:c r="H867" s="247"/>
      <x:c r="I867" s="247"/>
      <x:c r="J867" s="249"/>
      <x:c r="K867" s="247"/>
      <x:c r="L867" s="247"/>
      <x:c r="M867" s="113" t="str">
        <x:f>IF(A867="","",IF(OR(D867="",E867=""),"",IF(E867&lt;=D867,1,0)))</x:f>
      </x:c>
      <x:c r="N867" s="120" t="str">
        <x:f>IF(A867="","",IF(OR(H867="",I867=""),"",IFERROR(I867/H867,0)))</x:f>
      </x:c>
      <x:c r="O867" s="113" t="str">
        <x:f>IF(A867="","",IF(OR(D867="",E867=""),"",MAX(0,E867-D867)))</x:f>
      </x:c>
      <x:c r="P867" s="113" t="str">
        <x:f>IF(B867="","",WEEKDAY(B867,2))</x:f>
      </x:c>
      <x:c r="Q867" s="113" t="str">
        <x:f>IF(B867="","",MONTH(B867))</x:f>
      </x:c>
      <x:c r="R867" s="113" t="str">
        <x:f>IF(B867="","",YEAR(B867))</x:f>
      </x:c>
    </x:row>
    <x:row r="868" ht="20" customHeight="1">
      <x:c r="A868" s="247"/>
      <x:c r="B868" s="248"/>
      <x:c r="C868" s="247"/>
      <x:c r="D868" s="248"/>
      <x:c r="E868" s="248"/>
      <x:c r="F868" s="247"/>
      <x:c r="G868" s="247"/>
      <x:c r="H868" s="247"/>
      <x:c r="I868" s="247"/>
      <x:c r="J868" s="249"/>
      <x:c r="K868" s="247"/>
      <x:c r="L868" s="247"/>
      <x:c r="M868" s="113" t="str">
        <x:f>IF(A868="","",IF(OR(D868="",E868=""),"",IF(E868&lt;=D868,1,0)))</x:f>
      </x:c>
      <x:c r="N868" s="120" t="str">
        <x:f>IF(A868="","",IF(OR(H868="",I868=""),"",IFERROR(I868/H868,0)))</x:f>
      </x:c>
      <x:c r="O868" s="113" t="str">
        <x:f>IF(A868="","",IF(OR(D868="",E868=""),"",MAX(0,E868-D868)))</x:f>
      </x:c>
      <x:c r="P868" s="113" t="str">
        <x:f>IF(B868="","",WEEKDAY(B868,2))</x:f>
      </x:c>
      <x:c r="Q868" s="113" t="str">
        <x:f>IF(B868="","",MONTH(B868))</x:f>
      </x:c>
      <x:c r="R868" s="113" t="str">
        <x:f>IF(B868="","",YEAR(B868))</x:f>
      </x:c>
    </x:row>
    <x:row r="869" ht="20" customHeight="1">
      <x:c r="A869" s="247"/>
      <x:c r="B869" s="248"/>
      <x:c r="C869" s="247"/>
      <x:c r="D869" s="248"/>
      <x:c r="E869" s="248"/>
      <x:c r="F869" s="247"/>
      <x:c r="G869" s="247"/>
      <x:c r="H869" s="247"/>
      <x:c r="I869" s="247"/>
      <x:c r="J869" s="249"/>
      <x:c r="K869" s="247"/>
      <x:c r="L869" s="247"/>
      <x:c r="M869" s="113" t="str">
        <x:f>IF(A869="","",IF(OR(D869="",E869=""),"",IF(E869&lt;=D869,1,0)))</x:f>
      </x:c>
      <x:c r="N869" s="120" t="str">
        <x:f>IF(A869="","",IF(OR(H869="",I869=""),"",IFERROR(I869/H869,0)))</x:f>
      </x:c>
      <x:c r="O869" s="113" t="str">
        <x:f>IF(A869="","",IF(OR(D869="",E869=""),"",MAX(0,E869-D869)))</x:f>
      </x:c>
      <x:c r="P869" s="113" t="str">
        <x:f>IF(B869="","",WEEKDAY(B869,2))</x:f>
      </x:c>
      <x:c r="Q869" s="113" t="str">
        <x:f>IF(B869="","",MONTH(B869))</x:f>
      </x:c>
      <x:c r="R869" s="113" t="str">
        <x:f>IF(B869="","",YEAR(B869))</x:f>
      </x:c>
    </x:row>
    <x:row r="870" ht="20" customHeight="1">
      <x:c r="A870" s="247"/>
      <x:c r="B870" s="248"/>
      <x:c r="C870" s="247"/>
      <x:c r="D870" s="248"/>
      <x:c r="E870" s="248"/>
      <x:c r="F870" s="247"/>
      <x:c r="G870" s="247"/>
      <x:c r="H870" s="247"/>
      <x:c r="I870" s="247"/>
      <x:c r="J870" s="249"/>
      <x:c r="K870" s="247"/>
      <x:c r="L870" s="247"/>
      <x:c r="M870" s="113" t="str">
        <x:f>IF(A870="","",IF(OR(D870="",E870=""),"",IF(E870&lt;=D870,1,0)))</x:f>
      </x:c>
      <x:c r="N870" s="120" t="str">
        <x:f>IF(A870="","",IF(OR(H870="",I870=""),"",IFERROR(I870/H870,0)))</x:f>
      </x:c>
      <x:c r="O870" s="113" t="str">
        <x:f>IF(A870="","",IF(OR(D870="",E870=""),"",MAX(0,E870-D870)))</x:f>
      </x:c>
      <x:c r="P870" s="113" t="str">
        <x:f>IF(B870="","",WEEKDAY(B870,2))</x:f>
      </x:c>
      <x:c r="Q870" s="113" t="str">
        <x:f>IF(B870="","",MONTH(B870))</x:f>
      </x:c>
      <x:c r="R870" s="113" t="str">
        <x:f>IF(B870="","",YEAR(B870))</x:f>
      </x:c>
    </x:row>
    <x:row r="871" ht="20" customHeight="1">
      <x:c r="A871" s="247"/>
      <x:c r="B871" s="248"/>
      <x:c r="C871" s="247"/>
      <x:c r="D871" s="248"/>
      <x:c r="E871" s="248"/>
      <x:c r="F871" s="247"/>
      <x:c r="G871" s="247"/>
      <x:c r="H871" s="247"/>
      <x:c r="I871" s="247"/>
      <x:c r="J871" s="249"/>
      <x:c r="K871" s="247"/>
      <x:c r="L871" s="247"/>
      <x:c r="M871" s="113" t="str">
        <x:f>IF(A871="","",IF(OR(D871="",E871=""),"",IF(E871&lt;=D871,1,0)))</x:f>
      </x:c>
      <x:c r="N871" s="120" t="str">
        <x:f>IF(A871="","",IF(OR(H871="",I871=""),"",IFERROR(I871/H871,0)))</x:f>
      </x:c>
      <x:c r="O871" s="113" t="str">
        <x:f>IF(A871="","",IF(OR(D871="",E871=""),"",MAX(0,E871-D871)))</x:f>
      </x:c>
      <x:c r="P871" s="113" t="str">
        <x:f>IF(B871="","",WEEKDAY(B871,2))</x:f>
      </x:c>
      <x:c r="Q871" s="113" t="str">
        <x:f>IF(B871="","",MONTH(B871))</x:f>
      </x:c>
      <x:c r="R871" s="113" t="str">
        <x:f>IF(B871="","",YEAR(B871))</x:f>
      </x:c>
    </x:row>
    <x:row r="872" ht="20" customHeight="1">
      <x:c r="A872" s="247"/>
      <x:c r="B872" s="248"/>
      <x:c r="C872" s="247"/>
      <x:c r="D872" s="248"/>
      <x:c r="E872" s="248"/>
      <x:c r="F872" s="247"/>
      <x:c r="G872" s="247"/>
      <x:c r="H872" s="247"/>
      <x:c r="I872" s="247"/>
      <x:c r="J872" s="249"/>
      <x:c r="K872" s="247"/>
      <x:c r="L872" s="247"/>
      <x:c r="M872" s="113" t="str">
        <x:f>IF(A872="","",IF(OR(D872="",E872=""),"",IF(E872&lt;=D872,1,0)))</x:f>
      </x:c>
      <x:c r="N872" s="120" t="str">
        <x:f>IF(A872="","",IF(OR(H872="",I872=""),"",IFERROR(I872/H872,0)))</x:f>
      </x:c>
      <x:c r="O872" s="113" t="str">
        <x:f>IF(A872="","",IF(OR(D872="",E872=""),"",MAX(0,E872-D872)))</x:f>
      </x:c>
      <x:c r="P872" s="113" t="str">
        <x:f>IF(B872="","",WEEKDAY(B872,2))</x:f>
      </x:c>
      <x:c r="Q872" s="113" t="str">
        <x:f>IF(B872="","",MONTH(B872))</x:f>
      </x:c>
      <x:c r="R872" s="113" t="str">
        <x:f>IF(B872="","",YEAR(B872))</x:f>
      </x:c>
    </x:row>
    <x:row r="873" ht="20" customHeight="1">
      <x:c r="A873" s="247"/>
      <x:c r="B873" s="248"/>
      <x:c r="C873" s="247"/>
      <x:c r="D873" s="248"/>
      <x:c r="E873" s="248"/>
      <x:c r="F873" s="247"/>
      <x:c r="G873" s="247"/>
      <x:c r="H873" s="247"/>
      <x:c r="I873" s="247"/>
      <x:c r="J873" s="249"/>
      <x:c r="K873" s="247"/>
      <x:c r="L873" s="247"/>
      <x:c r="M873" s="113" t="str">
        <x:f>IF(A873="","",IF(OR(D873="",E873=""),"",IF(E873&lt;=D873,1,0)))</x:f>
      </x:c>
      <x:c r="N873" s="120" t="str">
        <x:f>IF(A873="","",IF(OR(H873="",I873=""),"",IFERROR(I873/H873,0)))</x:f>
      </x:c>
      <x:c r="O873" s="113" t="str">
        <x:f>IF(A873="","",IF(OR(D873="",E873=""),"",MAX(0,E873-D873)))</x:f>
      </x:c>
      <x:c r="P873" s="113" t="str">
        <x:f>IF(B873="","",WEEKDAY(B873,2))</x:f>
      </x:c>
      <x:c r="Q873" s="113" t="str">
        <x:f>IF(B873="","",MONTH(B873))</x:f>
      </x:c>
      <x:c r="R873" s="113" t="str">
        <x:f>IF(B873="","",YEAR(B873))</x:f>
      </x:c>
    </x:row>
    <x:row r="874" ht="20" customHeight="1">
      <x:c r="A874" s="247"/>
      <x:c r="B874" s="248"/>
      <x:c r="C874" s="247"/>
      <x:c r="D874" s="248"/>
      <x:c r="E874" s="248"/>
      <x:c r="F874" s="247"/>
      <x:c r="G874" s="247"/>
      <x:c r="H874" s="247"/>
      <x:c r="I874" s="247"/>
      <x:c r="J874" s="249"/>
      <x:c r="K874" s="247"/>
      <x:c r="L874" s="247"/>
      <x:c r="M874" s="113" t="str">
        <x:f>IF(A874="","",IF(OR(D874="",E874=""),"",IF(E874&lt;=D874,1,0)))</x:f>
      </x:c>
      <x:c r="N874" s="120" t="str">
        <x:f>IF(A874="","",IF(OR(H874="",I874=""),"",IFERROR(I874/H874,0)))</x:f>
      </x:c>
      <x:c r="O874" s="113" t="str">
        <x:f>IF(A874="","",IF(OR(D874="",E874=""),"",MAX(0,E874-D874)))</x:f>
      </x:c>
      <x:c r="P874" s="113" t="str">
        <x:f>IF(B874="","",WEEKDAY(B874,2))</x:f>
      </x:c>
      <x:c r="Q874" s="113" t="str">
        <x:f>IF(B874="","",MONTH(B874))</x:f>
      </x:c>
      <x:c r="R874" s="113" t="str">
        <x:f>IF(B874="","",YEAR(B874))</x:f>
      </x:c>
    </x:row>
    <x:row r="875" ht="20" customHeight="1">
      <x:c r="A875" s="247"/>
      <x:c r="B875" s="248"/>
      <x:c r="C875" s="247"/>
      <x:c r="D875" s="248"/>
      <x:c r="E875" s="248"/>
      <x:c r="F875" s="247"/>
      <x:c r="G875" s="247"/>
      <x:c r="H875" s="247"/>
      <x:c r="I875" s="247"/>
      <x:c r="J875" s="249"/>
      <x:c r="K875" s="247"/>
      <x:c r="L875" s="247"/>
      <x:c r="M875" s="113" t="str">
        <x:f>IF(A875="","",IF(OR(D875="",E875=""),"",IF(E875&lt;=D875,1,0)))</x:f>
      </x:c>
      <x:c r="N875" s="120" t="str">
        <x:f>IF(A875="","",IF(OR(H875="",I875=""),"",IFERROR(I875/H875,0)))</x:f>
      </x:c>
      <x:c r="O875" s="113" t="str">
        <x:f>IF(A875="","",IF(OR(D875="",E875=""),"",MAX(0,E875-D875)))</x:f>
      </x:c>
      <x:c r="P875" s="113" t="str">
        <x:f>IF(B875="","",WEEKDAY(B875,2))</x:f>
      </x:c>
      <x:c r="Q875" s="113" t="str">
        <x:f>IF(B875="","",MONTH(B875))</x:f>
      </x:c>
      <x:c r="R875" s="113" t="str">
        <x:f>IF(B875="","",YEAR(B875))</x:f>
      </x:c>
    </x:row>
    <x:row r="876" ht="20" customHeight="1">
      <x:c r="A876" s="247"/>
      <x:c r="B876" s="248"/>
      <x:c r="C876" s="247"/>
      <x:c r="D876" s="248"/>
      <x:c r="E876" s="248"/>
      <x:c r="F876" s="247"/>
      <x:c r="G876" s="247"/>
      <x:c r="H876" s="247"/>
      <x:c r="I876" s="247"/>
      <x:c r="J876" s="249"/>
      <x:c r="K876" s="247"/>
      <x:c r="L876" s="247"/>
      <x:c r="M876" s="113" t="str">
        <x:f>IF(A876="","",IF(OR(D876="",E876=""),"",IF(E876&lt;=D876,1,0)))</x:f>
      </x:c>
      <x:c r="N876" s="120" t="str">
        <x:f>IF(A876="","",IF(OR(H876="",I876=""),"",IFERROR(I876/H876,0)))</x:f>
      </x:c>
      <x:c r="O876" s="113" t="str">
        <x:f>IF(A876="","",IF(OR(D876="",E876=""),"",MAX(0,E876-D876)))</x:f>
      </x:c>
      <x:c r="P876" s="113" t="str">
        <x:f>IF(B876="","",WEEKDAY(B876,2))</x:f>
      </x:c>
      <x:c r="Q876" s="113" t="str">
        <x:f>IF(B876="","",MONTH(B876))</x:f>
      </x:c>
      <x:c r="R876" s="113" t="str">
        <x:f>IF(B876="","",YEAR(B876))</x:f>
      </x:c>
    </x:row>
    <x:row r="877" ht="20" customHeight="1">
      <x:c r="A877" s="247"/>
      <x:c r="B877" s="248"/>
      <x:c r="C877" s="247"/>
      <x:c r="D877" s="248"/>
      <x:c r="E877" s="248"/>
      <x:c r="F877" s="247"/>
      <x:c r="G877" s="247"/>
      <x:c r="H877" s="247"/>
      <x:c r="I877" s="247"/>
      <x:c r="J877" s="249"/>
      <x:c r="K877" s="247"/>
      <x:c r="L877" s="247"/>
      <x:c r="M877" s="113" t="str">
        <x:f>IF(A877="","",IF(OR(D877="",E877=""),"",IF(E877&lt;=D877,1,0)))</x:f>
      </x:c>
      <x:c r="N877" s="120" t="str">
        <x:f>IF(A877="","",IF(OR(H877="",I877=""),"",IFERROR(I877/H877,0)))</x:f>
      </x:c>
      <x:c r="O877" s="113" t="str">
        <x:f>IF(A877="","",IF(OR(D877="",E877=""),"",MAX(0,E877-D877)))</x:f>
      </x:c>
      <x:c r="P877" s="113" t="str">
        <x:f>IF(B877="","",WEEKDAY(B877,2))</x:f>
      </x:c>
      <x:c r="Q877" s="113" t="str">
        <x:f>IF(B877="","",MONTH(B877))</x:f>
      </x:c>
      <x:c r="R877" s="113" t="str">
        <x:f>IF(B877="","",YEAR(B877))</x:f>
      </x:c>
    </x:row>
    <x:row r="878" ht="20" customHeight="1">
      <x:c r="A878" s="247"/>
      <x:c r="B878" s="248"/>
      <x:c r="C878" s="247"/>
      <x:c r="D878" s="248"/>
      <x:c r="E878" s="248"/>
      <x:c r="F878" s="247"/>
      <x:c r="G878" s="247"/>
      <x:c r="H878" s="247"/>
      <x:c r="I878" s="247"/>
      <x:c r="J878" s="249"/>
      <x:c r="K878" s="247"/>
      <x:c r="L878" s="247"/>
      <x:c r="M878" s="113" t="str">
        <x:f>IF(A878="","",IF(OR(D878="",E878=""),"",IF(E878&lt;=D878,1,0)))</x:f>
      </x:c>
      <x:c r="N878" s="120" t="str">
        <x:f>IF(A878="","",IF(OR(H878="",I878=""),"",IFERROR(I878/H878,0)))</x:f>
      </x:c>
      <x:c r="O878" s="113" t="str">
        <x:f>IF(A878="","",IF(OR(D878="",E878=""),"",MAX(0,E878-D878)))</x:f>
      </x:c>
      <x:c r="P878" s="113" t="str">
        <x:f>IF(B878="","",WEEKDAY(B878,2))</x:f>
      </x:c>
      <x:c r="Q878" s="113" t="str">
        <x:f>IF(B878="","",MONTH(B878))</x:f>
      </x:c>
      <x:c r="R878" s="113" t="str">
        <x:f>IF(B878="","",YEAR(B878))</x:f>
      </x:c>
    </x:row>
    <x:row r="879" ht="20" customHeight="1">
      <x:c r="A879" s="247"/>
      <x:c r="B879" s="248"/>
      <x:c r="C879" s="247"/>
      <x:c r="D879" s="248"/>
      <x:c r="E879" s="248"/>
      <x:c r="F879" s="247"/>
      <x:c r="G879" s="247"/>
      <x:c r="H879" s="247"/>
      <x:c r="I879" s="247"/>
      <x:c r="J879" s="249"/>
      <x:c r="K879" s="247"/>
      <x:c r="L879" s="247"/>
      <x:c r="M879" s="113" t="str">
        <x:f>IF(A879="","",IF(OR(D879="",E879=""),"",IF(E879&lt;=D879,1,0)))</x:f>
      </x:c>
      <x:c r="N879" s="120" t="str">
        <x:f>IF(A879="","",IF(OR(H879="",I879=""),"",IFERROR(I879/H879,0)))</x:f>
      </x:c>
      <x:c r="O879" s="113" t="str">
        <x:f>IF(A879="","",IF(OR(D879="",E879=""),"",MAX(0,E879-D879)))</x:f>
      </x:c>
      <x:c r="P879" s="113" t="str">
        <x:f>IF(B879="","",WEEKDAY(B879,2))</x:f>
      </x:c>
      <x:c r="Q879" s="113" t="str">
        <x:f>IF(B879="","",MONTH(B879))</x:f>
      </x:c>
      <x:c r="R879" s="113" t="str">
        <x:f>IF(B879="","",YEAR(B879))</x:f>
      </x:c>
    </x:row>
    <x:row r="880" ht="20" customHeight="1">
      <x:c r="A880" s="247"/>
      <x:c r="B880" s="248"/>
      <x:c r="C880" s="247"/>
      <x:c r="D880" s="248"/>
      <x:c r="E880" s="248"/>
      <x:c r="F880" s="247"/>
      <x:c r="G880" s="247"/>
      <x:c r="H880" s="247"/>
      <x:c r="I880" s="247"/>
      <x:c r="J880" s="249"/>
      <x:c r="K880" s="247"/>
      <x:c r="L880" s="247"/>
      <x:c r="M880" s="113" t="str">
        <x:f>IF(A880="","",IF(OR(D880="",E880=""),"",IF(E880&lt;=D880,1,0)))</x:f>
      </x:c>
      <x:c r="N880" s="120" t="str">
        <x:f>IF(A880="","",IF(OR(H880="",I880=""),"",IFERROR(I880/H880,0)))</x:f>
      </x:c>
      <x:c r="O880" s="113" t="str">
        <x:f>IF(A880="","",IF(OR(D880="",E880=""),"",MAX(0,E880-D880)))</x:f>
      </x:c>
      <x:c r="P880" s="113" t="str">
        <x:f>IF(B880="","",WEEKDAY(B880,2))</x:f>
      </x:c>
      <x:c r="Q880" s="113" t="str">
        <x:f>IF(B880="","",MONTH(B880))</x:f>
      </x:c>
      <x:c r="R880" s="113" t="str">
        <x:f>IF(B880="","",YEAR(B880))</x:f>
      </x:c>
    </x:row>
    <x:row r="881" ht="20" customHeight="1">
      <x:c r="A881" s="247"/>
      <x:c r="B881" s="248"/>
      <x:c r="C881" s="247"/>
      <x:c r="D881" s="248"/>
      <x:c r="E881" s="248"/>
      <x:c r="F881" s="247"/>
      <x:c r="G881" s="247"/>
      <x:c r="H881" s="247"/>
      <x:c r="I881" s="247"/>
      <x:c r="J881" s="249"/>
      <x:c r="K881" s="247"/>
      <x:c r="L881" s="247"/>
      <x:c r="M881" s="113" t="str">
        <x:f>IF(A881="","",IF(OR(D881="",E881=""),"",IF(E881&lt;=D881,1,0)))</x:f>
      </x:c>
      <x:c r="N881" s="120" t="str">
        <x:f>IF(A881="","",IF(OR(H881="",I881=""),"",IFERROR(I881/H881,0)))</x:f>
      </x:c>
      <x:c r="O881" s="113" t="str">
        <x:f>IF(A881="","",IF(OR(D881="",E881=""),"",MAX(0,E881-D881)))</x:f>
      </x:c>
      <x:c r="P881" s="113" t="str">
        <x:f>IF(B881="","",WEEKDAY(B881,2))</x:f>
      </x:c>
      <x:c r="Q881" s="113" t="str">
        <x:f>IF(B881="","",MONTH(B881))</x:f>
      </x:c>
      <x:c r="R881" s="113" t="str">
        <x:f>IF(B881="","",YEAR(B881))</x:f>
      </x:c>
    </x:row>
    <x:row r="882" ht="20" customHeight="1">
      <x:c r="A882" s="247"/>
      <x:c r="B882" s="248"/>
      <x:c r="C882" s="247"/>
      <x:c r="D882" s="248"/>
      <x:c r="E882" s="248"/>
      <x:c r="F882" s="247"/>
      <x:c r="G882" s="247"/>
      <x:c r="H882" s="247"/>
      <x:c r="I882" s="247"/>
      <x:c r="J882" s="249"/>
      <x:c r="K882" s="247"/>
      <x:c r="L882" s="247"/>
      <x:c r="M882" s="113" t="str">
        <x:f>IF(A882="","",IF(OR(D882="",E882=""),"",IF(E882&lt;=D882,1,0)))</x:f>
      </x:c>
      <x:c r="N882" s="120" t="str">
        <x:f>IF(A882="","",IF(OR(H882="",I882=""),"",IFERROR(I882/H882,0)))</x:f>
      </x:c>
      <x:c r="O882" s="113" t="str">
        <x:f>IF(A882="","",IF(OR(D882="",E882=""),"",MAX(0,E882-D882)))</x:f>
      </x:c>
      <x:c r="P882" s="113" t="str">
        <x:f>IF(B882="","",WEEKDAY(B882,2))</x:f>
      </x:c>
      <x:c r="Q882" s="113" t="str">
        <x:f>IF(B882="","",MONTH(B882))</x:f>
      </x:c>
      <x:c r="R882" s="113" t="str">
        <x:f>IF(B882="","",YEAR(B882))</x:f>
      </x:c>
    </x:row>
    <x:row r="883" ht="20" customHeight="1">
      <x:c r="A883" s="247"/>
      <x:c r="B883" s="248"/>
      <x:c r="C883" s="247"/>
      <x:c r="D883" s="248"/>
      <x:c r="E883" s="248"/>
      <x:c r="F883" s="247"/>
      <x:c r="G883" s="247"/>
      <x:c r="H883" s="247"/>
      <x:c r="I883" s="247"/>
      <x:c r="J883" s="249"/>
      <x:c r="K883" s="247"/>
      <x:c r="L883" s="247"/>
      <x:c r="M883" s="113" t="str">
        <x:f>IF(A883="","",IF(OR(D883="",E883=""),"",IF(E883&lt;=D883,1,0)))</x:f>
      </x:c>
      <x:c r="N883" s="120" t="str">
        <x:f>IF(A883="","",IF(OR(H883="",I883=""),"",IFERROR(I883/H883,0)))</x:f>
      </x:c>
      <x:c r="O883" s="113" t="str">
        <x:f>IF(A883="","",IF(OR(D883="",E883=""),"",MAX(0,E883-D883)))</x:f>
      </x:c>
      <x:c r="P883" s="113" t="str">
        <x:f>IF(B883="","",WEEKDAY(B883,2))</x:f>
      </x:c>
      <x:c r="Q883" s="113" t="str">
        <x:f>IF(B883="","",MONTH(B883))</x:f>
      </x:c>
      <x:c r="R883" s="113" t="str">
        <x:f>IF(B883="","",YEAR(B883))</x:f>
      </x:c>
    </x:row>
    <x:row r="884" ht="20" customHeight="1">
      <x:c r="A884" s="247"/>
      <x:c r="B884" s="248"/>
      <x:c r="C884" s="247"/>
      <x:c r="D884" s="248"/>
      <x:c r="E884" s="248"/>
      <x:c r="F884" s="247"/>
      <x:c r="G884" s="247"/>
      <x:c r="H884" s="247"/>
      <x:c r="I884" s="247"/>
      <x:c r="J884" s="249"/>
      <x:c r="K884" s="247"/>
      <x:c r="L884" s="247"/>
      <x:c r="M884" s="113" t="str">
        <x:f>IF(A884="","",IF(OR(D884="",E884=""),"",IF(E884&lt;=D884,1,0)))</x:f>
      </x:c>
      <x:c r="N884" s="120" t="str">
        <x:f>IF(A884="","",IF(OR(H884="",I884=""),"",IFERROR(I884/H884,0)))</x:f>
      </x:c>
      <x:c r="O884" s="113" t="str">
        <x:f>IF(A884="","",IF(OR(D884="",E884=""),"",MAX(0,E884-D884)))</x:f>
      </x:c>
      <x:c r="P884" s="113" t="str">
        <x:f>IF(B884="","",WEEKDAY(B884,2))</x:f>
      </x:c>
      <x:c r="Q884" s="113" t="str">
        <x:f>IF(B884="","",MONTH(B884))</x:f>
      </x:c>
      <x:c r="R884" s="113" t="str">
        <x:f>IF(B884="","",YEAR(B884))</x:f>
      </x:c>
    </x:row>
    <x:row r="885" ht="20" customHeight="1">
      <x:c r="A885" s="247"/>
      <x:c r="B885" s="248"/>
      <x:c r="C885" s="247"/>
      <x:c r="D885" s="248"/>
      <x:c r="E885" s="248"/>
      <x:c r="F885" s="247"/>
      <x:c r="G885" s="247"/>
      <x:c r="H885" s="247"/>
      <x:c r="I885" s="247"/>
      <x:c r="J885" s="249"/>
      <x:c r="K885" s="247"/>
      <x:c r="L885" s="247"/>
      <x:c r="M885" s="113" t="str">
        <x:f>IF(A885="","",IF(OR(D885="",E885=""),"",IF(E885&lt;=D885,1,0)))</x:f>
      </x:c>
      <x:c r="N885" s="120" t="str">
        <x:f>IF(A885="","",IF(OR(H885="",I885=""),"",IFERROR(I885/H885,0)))</x:f>
      </x:c>
      <x:c r="O885" s="113" t="str">
        <x:f>IF(A885="","",IF(OR(D885="",E885=""),"",MAX(0,E885-D885)))</x:f>
      </x:c>
      <x:c r="P885" s="113" t="str">
        <x:f>IF(B885="","",WEEKDAY(B885,2))</x:f>
      </x:c>
      <x:c r="Q885" s="113" t="str">
        <x:f>IF(B885="","",MONTH(B885))</x:f>
      </x:c>
      <x:c r="R885" s="113" t="str">
        <x:f>IF(B885="","",YEAR(B885))</x:f>
      </x:c>
    </x:row>
    <x:row r="886" ht="20" customHeight="1">
      <x:c r="A886" s="247"/>
      <x:c r="B886" s="248"/>
      <x:c r="C886" s="247"/>
      <x:c r="D886" s="248"/>
      <x:c r="E886" s="248"/>
      <x:c r="F886" s="247"/>
      <x:c r="G886" s="247"/>
      <x:c r="H886" s="247"/>
      <x:c r="I886" s="247"/>
      <x:c r="J886" s="249"/>
      <x:c r="K886" s="247"/>
      <x:c r="L886" s="247"/>
      <x:c r="M886" s="113" t="str">
        <x:f>IF(A886="","",IF(OR(D886="",E886=""),"",IF(E886&lt;=D886,1,0)))</x:f>
      </x:c>
      <x:c r="N886" s="120" t="str">
        <x:f>IF(A886="","",IF(OR(H886="",I886=""),"",IFERROR(I886/H886,0)))</x:f>
      </x:c>
      <x:c r="O886" s="113" t="str">
        <x:f>IF(A886="","",IF(OR(D886="",E886=""),"",MAX(0,E886-D886)))</x:f>
      </x:c>
      <x:c r="P886" s="113" t="str">
        <x:f>IF(B886="","",WEEKDAY(B886,2))</x:f>
      </x:c>
      <x:c r="Q886" s="113" t="str">
        <x:f>IF(B886="","",MONTH(B886))</x:f>
      </x:c>
      <x:c r="R886" s="113" t="str">
        <x:f>IF(B886="","",YEAR(B886))</x:f>
      </x:c>
    </x:row>
    <x:row r="887" ht="20" customHeight="1">
      <x:c r="A887" s="247"/>
      <x:c r="B887" s="248"/>
      <x:c r="C887" s="247"/>
      <x:c r="D887" s="248"/>
      <x:c r="E887" s="248"/>
      <x:c r="F887" s="247"/>
      <x:c r="G887" s="247"/>
      <x:c r="H887" s="247"/>
      <x:c r="I887" s="247"/>
      <x:c r="J887" s="249"/>
      <x:c r="K887" s="247"/>
      <x:c r="L887" s="247"/>
      <x:c r="M887" s="113" t="str">
        <x:f>IF(A887="","",IF(OR(D887="",E887=""),"",IF(E887&lt;=D887,1,0)))</x:f>
      </x:c>
      <x:c r="N887" s="120" t="str">
        <x:f>IF(A887="","",IF(OR(H887="",I887=""),"",IFERROR(I887/H887,0)))</x:f>
      </x:c>
      <x:c r="O887" s="113" t="str">
        <x:f>IF(A887="","",IF(OR(D887="",E887=""),"",MAX(0,E887-D887)))</x:f>
      </x:c>
      <x:c r="P887" s="113" t="str">
        <x:f>IF(B887="","",WEEKDAY(B887,2))</x:f>
      </x:c>
      <x:c r="Q887" s="113" t="str">
        <x:f>IF(B887="","",MONTH(B887))</x:f>
      </x:c>
      <x:c r="R887" s="113" t="str">
        <x:f>IF(B887="","",YEAR(B887))</x:f>
      </x:c>
    </x:row>
    <x:row r="888" ht="20" customHeight="1">
      <x:c r="A888" s="247"/>
      <x:c r="B888" s="248"/>
      <x:c r="C888" s="247"/>
      <x:c r="D888" s="248"/>
      <x:c r="E888" s="248"/>
      <x:c r="F888" s="247"/>
      <x:c r="G888" s="247"/>
      <x:c r="H888" s="247"/>
      <x:c r="I888" s="247"/>
      <x:c r="J888" s="249"/>
      <x:c r="K888" s="247"/>
      <x:c r="L888" s="247"/>
      <x:c r="M888" s="113" t="str">
        <x:f>IF(A888="","",IF(OR(D888="",E888=""),"",IF(E888&lt;=D888,1,0)))</x:f>
      </x:c>
      <x:c r="N888" s="120" t="str">
        <x:f>IF(A888="","",IF(OR(H888="",I888=""),"",IFERROR(I888/H888,0)))</x:f>
      </x:c>
      <x:c r="O888" s="113" t="str">
        <x:f>IF(A888="","",IF(OR(D888="",E888=""),"",MAX(0,E888-D888)))</x:f>
      </x:c>
      <x:c r="P888" s="113" t="str">
        <x:f>IF(B888="","",WEEKDAY(B888,2))</x:f>
      </x:c>
      <x:c r="Q888" s="113" t="str">
        <x:f>IF(B888="","",MONTH(B888))</x:f>
      </x:c>
      <x:c r="R888" s="113" t="str">
        <x:f>IF(B888="","",YEAR(B888))</x:f>
      </x:c>
    </x:row>
    <x:row r="889" ht="20" customHeight="1">
      <x:c r="A889" s="247"/>
      <x:c r="B889" s="248"/>
      <x:c r="C889" s="247"/>
      <x:c r="D889" s="248"/>
      <x:c r="E889" s="248"/>
      <x:c r="F889" s="247"/>
      <x:c r="G889" s="247"/>
      <x:c r="H889" s="247"/>
      <x:c r="I889" s="247"/>
      <x:c r="J889" s="249"/>
      <x:c r="K889" s="247"/>
      <x:c r="L889" s="247"/>
      <x:c r="M889" s="113" t="str">
        <x:f>IF(A889="","",IF(OR(D889="",E889=""),"",IF(E889&lt;=D889,1,0)))</x:f>
      </x:c>
      <x:c r="N889" s="120" t="str">
        <x:f>IF(A889="","",IF(OR(H889="",I889=""),"",IFERROR(I889/H889,0)))</x:f>
      </x:c>
      <x:c r="O889" s="113" t="str">
        <x:f>IF(A889="","",IF(OR(D889="",E889=""),"",MAX(0,E889-D889)))</x:f>
      </x:c>
      <x:c r="P889" s="113" t="str">
        <x:f>IF(B889="","",WEEKDAY(B889,2))</x:f>
      </x:c>
      <x:c r="Q889" s="113" t="str">
        <x:f>IF(B889="","",MONTH(B889))</x:f>
      </x:c>
      <x:c r="R889" s="113" t="str">
        <x:f>IF(B889="","",YEAR(B889))</x:f>
      </x:c>
    </x:row>
    <x:row r="890" ht="20" customHeight="1">
      <x:c r="A890" s="247"/>
      <x:c r="B890" s="248"/>
      <x:c r="C890" s="247"/>
      <x:c r="D890" s="248"/>
      <x:c r="E890" s="248"/>
      <x:c r="F890" s="247"/>
      <x:c r="G890" s="247"/>
      <x:c r="H890" s="247"/>
      <x:c r="I890" s="247"/>
      <x:c r="J890" s="249"/>
      <x:c r="K890" s="247"/>
      <x:c r="L890" s="247"/>
      <x:c r="M890" s="113" t="str">
        <x:f>IF(A890="","",IF(OR(D890="",E890=""),"",IF(E890&lt;=D890,1,0)))</x:f>
      </x:c>
      <x:c r="N890" s="120" t="str">
        <x:f>IF(A890="","",IF(OR(H890="",I890=""),"",IFERROR(I890/H890,0)))</x:f>
      </x:c>
      <x:c r="O890" s="113" t="str">
        <x:f>IF(A890="","",IF(OR(D890="",E890=""),"",MAX(0,E890-D890)))</x:f>
      </x:c>
      <x:c r="P890" s="113" t="str">
        <x:f>IF(B890="","",WEEKDAY(B890,2))</x:f>
      </x:c>
      <x:c r="Q890" s="113" t="str">
        <x:f>IF(B890="","",MONTH(B890))</x:f>
      </x:c>
      <x:c r="R890" s="113" t="str">
        <x:f>IF(B890="","",YEAR(B890))</x:f>
      </x:c>
    </x:row>
    <x:row r="891" ht="20" customHeight="1">
      <x:c r="A891" s="247"/>
      <x:c r="B891" s="248"/>
      <x:c r="C891" s="247"/>
      <x:c r="D891" s="248"/>
      <x:c r="E891" s="248"/>
      <x:c r="F891" s="247"/>
      <x:c r="G891" s="247"/>
      <x:c r="H891" s="247"/>
      <x:c r="I891" s="247"/>
      <x:c r="J891" s="249"/>
      <x:c r="K891" s="247"/>
      <x:c r="L891" s="247"/>
      <x:c r="M891" s="113" t="str">
        <x:f>IF(A891="","",IF(OR(D891="",E891=""),"",IF(E891&lt;=D891,1,0)))</x:f>
      </x:c>
      <x:c r="N891" s="120" t="str">
        <x:f>IF(A891="","",IF(OR(H891="",I891=""),"",IFERROR(I891/H891,0)))</x:f>
      </x:c>
      <x:c r="O891" s="113" t="str">
        <x:f>IF(A891="","",IF(OR(D891="",E891=""),"",MAX(0,E891-D891)))</x:f>
      </x:c>
      <x:c r="P891" s="113" t="str">
        <x:f>IF(B891="","",WEEKDAY(B891,2))</x:f>
      </x:c>
      <x:c r="Q891" s="113" t="str">
        <x:f>IF(B891="","",MONTH(B891))</x:f>
      </x:c>
      <x:c r="R891" s="113" t="str">
        <x:f>IF(B891="","",YEAR(B891))</x:f>
      </x:c>
    </x:row>
    <x:row r="892" ht="20" customHeight="1">
      <x:c r="A892" s="247"/>
      <x:c r="B892" s="248"/>
      <x:c r="C892" s="247"/>
      <x:c r="D892" s="248"/>
      <x:c r="E892" s="248"/>
      <x:c r="F892" s="247"/>
      <x:c r="G892" s="247"/>
      <x:c r="H892" s="247"/>
      <x:c r="I892" s="247"/>
      <x:c r="J892" s="249"/>
      <x:c r="K892" s="247"/>
      <x:c r="L892" s="247"/>
      <x:c r="M892" s="113" t="str">
        <x:f>IF(A892="","",IF(OR(D892="",E892=""),"",IF(E892&lt;=D892,1,0)))</x:f>
      </x:c>
      <x:c r="N892" s="120" t="str">
        <x:f>IF(A892="","",IF(OR(H892="",I892=""),"",IFERROR(I892/H892,0)))</x:f>
      </x:c>
      <x:c r="O892" s="113" t="str">
        <x:f>IF(A892="","",IF(OR(D892="",E892=""),"",MAX(0,E892-D892)))</x:f>
      </x:c>
      <x:c r="P892" s="113" t="str">
        <x:f>IF(B892="","",WEEKDAY(B892,2))</x:f>
      </x:c>
      <x:c r="Q892" s="113" t="str">
        <x:f>IF(B892="","",MONTH(B892))</x:f>
      </x:c>
      <x:c r="R892" s="113" t="str">
        <x:f>IF(B892="","",YEAR(B892))</x:f>
      </x:c>
    </x:row>
    <x:row r="893" ht="20" customHeight="1">
      <x:c r="A893" s="247"/>
      <x:c r="B893" s="248"/>
      <x:c r="C893" s="247"/>
      <x:c r="D893" s="248"/>
      <x:c r="E893" s="248"/>
      <x:c r="F893" s="247"/>
      <x:c r="G893" s="247"/>
      <x:c r="H893" s="247"/>
      <x:c r="I893" s="247"/>
      <x:c r="J893" s="249"/>
      <x:c r="K893" s="247"/>
      <x:c r="L893" s="247"/>
      <x:c r="M893" s="113" t="str">
        <x:f>IF(A893="","",IF(OR(D893="",E893=""),"",IF(E893&lt;=D893,1,0)))</x:f>
      </x:c>
      <x:c r="N893" s="120" t="str">
        <x:f>IF(A893="","",IF(OR(H893="",I893=""),"",IFERROR(I893/H893,0)))</x:f>
      </x:c>
      <x:c r="O893" s="113" t="str">
        <x:f>IF(A893="","",IF(OR(D893="",E893=""),"",MAX(0,E893-D893)))</x:f>
      </x:c>
      <x:c r="P893" s="113" t="str">
        <x:f>IF(B893="","",WEEKDAY(B893,2))</x:f>
      </x:c>
      <x:c r="Q893" s="113" t="str">
        <x:f>IF(B893="","",MONTH(B893))</x:f>
      </x:c>
      <x:c r="R893" s="113" t="str">
        <x:f>IF(B893="","",YEAR(B893))</x:f>
      </x:c>
    </x:row>
    <x:row r="894" ht="20" customHeight="1">
      <x:c r="A894" s="247"/>
      <x:c r="B894" s="248"/>
      <x:c r="C894" s="247"/>
      <x:c r="D894" s="248"/>
      <x:c r="E894" s="248"/>
      <x:c r="F894" s="247"/>
      <x:c r="G894" s="247"/>
      <x:c r="H894" s="247"/>
      <x:c r="I894" s="247"/>
      <x:c r="J894" s="249"/>
      <x:c r="K894" s="247"/>
      <x:c r="L894" s="247"/>
      <x:c r="M894" s="113" t="str">
        <x:f>IF(A894="","",IF(OR(D894="",E894=""),"",IF(E894&lt;=D894,1,0)))</x:f>
      </x:c>
      <x:c r="N894" s="120" t="str">
        <x:f>IF(A894="","",IF(OR(H894="",I894=""),"",IFERROR(I894/H894,0)))</x:f>
      </x:c>
      <x:c r="O894" s="113" t="str">
        <x:f>IF(A894="","",IF(OR(D894="",E894=""),"",MAX(0,E894-D894)))</x:f>
      </x:c>
      <x:c r="P894" s="113" t="str">
        <x:f>IF(B894="","",WEEKDAY(B894,2))</x:f>
      </x:c>
      <x:c r="Q894" s="113" t="str">
        <x:f>IF(B894="","",MONTH(B894))</x:f>
      </x:c>
      <x:c r="R894" s="113" t="str">
        <x:f>IF(B894="","",YEAR(B894))</x:f>
      </x:c>
    </x:row>
    <x:row r="895" ht="20" customHeight="1">
      <x:c r="A895" s="247"/>
      <x:c r="B895" s="248"/>
      <x:c r="C895" s="247"/>
      <x:c r="D895" s="248"/>
      <x:c r="E895" s="248"/>
      <x:c r="F895" s="247"/>
      <x:c r="G895" s="247"/>
      <x:c r="H895" s="247"/>
      <x:c r="I895" s="247"/>
      <x:c r="J895" s="249"/>
      <x:c r="K895" s="247"/>
      <x:c r="L895" s="247"/>
      <x:c r="M895" s="113" t="str">
        <x:f>IF(A895="","",IF(OR(D895="",E895=""),"",IF(E895&lt;=D895,1,0)))</x:f>
      </x:c>
      <x:c r="N895" s="120" t="str">
        <x:f>IF(A895="","",IF(OR(H895="",I895=""),"",IFERROR(I895/H895,0)))</x:f>
      </x:c>
      <x:c r="O895" s="113" t="str">
        <x:f>IF(A895="","",IF(OR(D895="",E895=""),"",MAX(0,E895-D895)))</x:f>
      </x:c>
      <x:c r="P895" s="113" t="str">
        <x:f>IF(B895="","",WEEKDAY(B895,2))</x:f>
      </x:c>
      <x:c r="Q895" s="113" t="str">
        <x:f>IF(B895="","",MONTH(B895))</x:f>
      </x:c>
      <x:c r="R895" s="113" t="str">
        <x:f>IF(B895="","",YEAR(B895))</x:f>
      </x:c>
    </x:row>
    <x:row r="896" ht="20" customHeight="1">
      <x:c r="A896" s="247"/>
      <x:c r="B896" s="248"/>
      <x:c r="C896" s="247"/>
      <x:c r="D896" s="248"/>
      <x:c r="E896" s="248"/>
      <x:c r="F896" s="247"/>
      <x:c r="G896" s="247"/>
      <x:c r="H896" s="247"/>
      <x:c r="I896" s="247"/>
      <x:c r="J896" s="249"/>
      <x:c r="K896" s="247"/>
      <x:c r="L896" s="247"/>
      <x:c r="M896" s="113" t="str">
        <x:f>IF(A896="","",IF(OR(D896="",E896=""),"",IF(E896&lt;=D896,1,0)))</x:f>
      </x:c>
      <x:c r="N896" s="120" t="str">
        <x:f>IF(A896="","",IF(OR(H896="",I896=""),"",IFERROR(I896/H896,0)))</x:f>
      </x:c>
      <x:c r="O896" s="113" t="str">
        <x:f>IF(A896="","",IF(OR(D896="",E896=""),"",MAX(0,E896-D896)))</x:f>
      </x:c>
      <x:c r="P896" s="113" t="str">
        <x:f>IF(B896="","",WEEKDAY(B896,2))</x:f>
      </x:c>
      <x:c r="Q896" s="113" t="str">
        <x:f>IF(B896="","",MONTH(B896))</x:f>
      </x:c>
      <x:c r="R896" s="113" t="str">
        <x:f>IF(B896="","",YEAR(B896))</x:f>
      </x:c>
    </x:row>
    <x:row r="897" ht="20" customHeight="1">
      <x:c r="A897" s="247"/>
      <x:c r="B897" s="248"/>
      <x:c r="C897" s="247"/>
      <x:c r="D897" s="248"/>
      <x:c r="E897" s="248"/>
      <x:c r="F897" s="247"/>
      <x:c r="G897" s="247"/>
      <x:c r="H897" s="247"/>
      <x:c r="I897" s="247"/>
      <x:c r="J897" s="249"/>
      <x:c r="K897" s="247"/>
      <x:c r="L897" s="247"/>
      <x:c r="M897" s="113" t="str">
        <x:f>IF(A897="","",IF(OR(D897="",E897=""),"",IF(E897&lt;=D897,1,0)))</x:f>
      </x:c>
      <x:c r="N897" s="120" t="str">
        <x:f>IF(A897="","",IF(OR(H897="",I897=""),"",IFERROR(I897/H897,0)))</x:f>
      </x:c>
      <x:c r="O897" s="113" t="str">
        <x:f>IF(A897="","",IF(OR(D897="",E897=""),"",MAX(0,E897-D897)))</x:f>
      </x:c>
      <x:c r="P897" s="113" t="str">
        <x:f>IF(B897="","",WEEKDAY(B897,2))</x:f>
      </x:c>
      <x:c r="Q897" s="113" t="str">
        <x:f>IF(B897="","",MONTH(B897))</x:f>
      </x:c>
      <x:c r="R897" s="113" t="str">
        <x:f>IF(B897="","",YEAR(B897))</x:f>
      </x:c>
    </x:row>
    <x:row r="898" ht="20" customHeight="1">
      <x:c r="A898" s="247"/>
      <x:c r="B898" s="248"/>
      <x:c r="C898" s="247"/>
      <x:c r="D898" s="248"/>
      <x:c r="E898" s="248"/>
      <x:c r="F898" s="247"/>
      <x:c r="G898" s="247"/>
      <x:c r="H898" s="247"/>
      <x:c r="I898" s="247"/>
      <x:c r="J898" s="249"/>
      <x:c r="K898" s="247"/>
      <x:c r="L898" s="247"/>
      <x:c r="M898" s="113" t="str">
        <x:f>IF(A898="","",IF(OR(D898="",E898=""),"",IF(E898&lt;=D898,1,0)))</x:f>
      </x:c>
      <x:c r="N898" s="120" t="str">
        <x:f>IF(A898="","",IF(OR(H898="",I898=""),"",IFERROR(I898/H898,0)))</x:f>
      </x:c>
      <x:c r="O898" s="113" t="str">
        <x:f>IF(A898="","",IF(OR(D898="",E898=""),"",MAX(0,E898-D898)))</x:f>
      </x:c>
      <x:c r="P898" s="113" t="str">
        <x:f>IF(B898="","",WEEKDAY(B898,2))</x:f>
      </x:c>
      <x:c r="Q898" s="113" t="str">
        <x:f>IF(B898="","",MONTH(B898))</x:f>
      </x:c>
      <x:c r="R898" s="113" t="str">
        <x:f>IF(B898="","",YEAR(B898))</x:f>
      </x:c>
    </x:row>
    <x:row r="899" ht="20" customHeight="1">
      <x:c r="A899" s="247"/>
      <x:c r="B899" s="248"/>
      <x:c r="C899" s="247"/>
      <x:c r="D899" s="248"/>
      <x:c r="E899" s="248"/>
      <x:c r="F899" s="247"/>
      <x:c r="G899" s="247"/>
      <x:c r="H899" s="247"/>
      <x:c r="I899" s="247"/>
      <x:c r="J899" s="249"/>
      <x:c r="K899" s="247"/>
      <x:c r="L899" s="247"/>
      <x:c r="M899" s="113" t="str">
        <x:f>IF(A899="","",IF(OR(D899="",E899=""),"",IF(E899&lt;=D899,1,0)))</x:f>
      </x:c>
      <x:c r="N899" s="120" t="str">
        <x:f>IF(A899="","",IF(OR(H899="",I899=""),"",IFERROR(I899/H899,0)))</x:f>
      </x:c>
      <x:c r="O899" s="113" t="str">
        <x:f>IF(A899="","",IF(OR(D899="",E899=""),"",MAX(0,E899-D899)))</x:f>
      </x:c>
      <x:c r="P899" s="113" t="str">
        <x:f>IF(B899="","",WEEKDAY(B899,2))</x:f>
      </x:c>
      <x:c r="Q899" s="113" t="str">
        <x:f>IF(B899="","",MONTH(B899))</x:f>
      </x:c>
      <x:c r="R899" s="113" t="str">
        <x:f>IF(B899="","",YEAR(B899))</x:f>
      </x:c>
    </x:row>
    <x:row r="900" ht="20" customHeight="1">
      <x:c r="A900" s="247"/>
      <x:c r="B900" s="248"/>
      <x:c r="C900" s="247"/>
      <x:c r="D900" s="248"/>
      <x:c r="E900" s="248"/>
      <x:c r="F900" s="247"/>
      <x:c r="G900" s="247"/>
      <x:c r="H900" s="247"/>
      <x:c r="I900" s="247"/>
      <x:c r="J900" s="249"/>
      <x:c r="K900" s="247"/>
      <x:c r="L900" s="247"/>
      <x:c r="M900" s="113" t="str">
        <x:f>IF(A900="","",IF(OR(D900="",E900=""),"",IF(E900&lt;=D900,1,0)))</x:f>
      </x:c>
      <x:c r="N900" s="120" t="str">
        <x:f>IF(A900="","",IF(OR(H900="",I900=""),"",IFERROR(I900/H900,0)))</x:f>
      </x:c>
      <x:c r="O900" s="113" t="str">
        <x:f>IF(A900="","",IF(OR(D900="",E900=""),"",MAX(0,E900-D900)))</x:f>
      </x:c>
      <x:c r="P900" s="113" t="str">
        <x:f>IF(B900="","",WEEKDAY(B900,2))</x:f>
      </x:c>
      <x:c r="Q900" s="113" t="str">
        <x:f>IF(B900="","",MONTH(B900))</x:f>
      </x:c>
      <x:c r="R900" s="113" t="str">
        <x:f>IF(B900="","",YEAR(B900))</x:f>
      </x:c>
    </x:row>
    <x:row r="901" ht="20" customHeight="1">
      <x:c r="A901" s="247"/>
      <x:c r="B901" s="248"/>
      <x:c r="C901" s="247"/>
      <x:c r="D901" s="248"/>
      <x:c r="E901" s="248"/>
      <x:c r="F901" s="247"/>
      <x:c r="G901" s="247"/>
      <x:c r="H901" s="247"/>
      <x:c r="I901" s="247"/>
      <x:c r="J901" s="249"/>
      <x:c r="K901" s="247"/>
      <x:c r="L901" s="247"/>
      <x:c r="M901" s="113" t="str">
        <x:f>IF(A901="","",IF(OR(D901="",E901=""),"",IF(E901&lt;=D901,1,0)))</x:f>
      </x:c>
      <x:c r="N901" s="120" t="str">
        <x:f>IF(A901="","",IF(OR(H901="",I901=""),"",IFERROR(I901/H901,0)))</x:f>
      </x:c>
      <x:c r="O901" s="113" t="str">
        <x:f>IF(A901="","",IF(OR(D901="",E901=""),"",MAX(0,E901-D901)))</x:f>
      </x:c>
      <x:c r="P901" s="113" t="str">
        <x:f>IF(B901="","",WEEKDAY(B901,2))</x:f>
      </x:c>
      <x:c r="Q901" s="113" t="str">
        <x:f>IF(B901="","",MONTH(B901))</x:f>
      </x:c>
      <x:c r="R901" s="113" t="str">
        <x:f>IF(B901="","",YEAR(B901))</x:f>
      </x:c>
    </x:row>
    <x:row r="902" ht="20" customHeight="1">
      <x:c r="A902" s="247"/>
      <x:c r="B902" s="248"/>
      <x:c r="C902" s="247"/>
      <x:c r="D902" s="248"/>
      <x:c r="E902" s="248"/>
      <x:c r="F902" s="247"/>
      <x:c r="G902" s="247"/>
      <x:c r="H902" s="247"/>
      <x:c r="I902" s="247"/>
      <x:c r="J902" s="249"/>
      <x:c r="K902" s="247"/>
      <x:c r="L902" s="247"/>
      <x:c r="M902" s="113" t="str">
        <x:f>IF(A902="","",IF(OR(D902="",E902=""),"",IF(E902&lt;=D902,1,0)))</x:f>
      </x:c>
      <x:c r="N902" s="120" t="str">
        <x:f>IF(A902="","",IF(OR(H902="",I902=""),"",IFERROR(I902/H902,0)))</x:f>
      </x:c>
      <x:c r="O902" s="113" t="str">
        <x:f>IF(A902="","",IF(OR(D902="",E902=""),"",MAX(0,E902-D902)))</x:f>
      </x:c>
      <x:c r="P902" s="113" t="str">
        <x:f>IF(B902="","",WEEKDAY(B902,2))</x:f>
      </x:c>
      <x:c r="Q902" s="113" t="str">
        <x:f>IF(B902="","",MONTH(B902))</x:f>
      </x:c>
      <x:c r="R902" s="113" t="str">
        <x:f>IF(B902="","",YEAR(B902))</x:f>
      </x:c>
    </x:row>
    <x:row r="903" ht="20" customHeight="1">
      <x:c r="A903" s="247"/>
      <x:c r="B903" s="248"/>
      <x:c r="C903" s="247"/>
      <x:c r="D903" s="248"/>
      <x:c r="E903" s="248"/>
      <x:c r="F903" s="247"/>
      <x:c r="G903" s="247"/>
      <x:c r="H903" s="247"/>
      <x:c r="I903" s="247"/>
      <x:c r="J903" s="249"/>
      <x:c r="K903" s="247"/>
      <x:c r="L903" s="247"/>
      <x:c r="M903" s="113" t="str">
        <x:f>IF(A903="","",IF(OR(D903="",E903=""),"",IF(E903&lt;=D903,1,0)))</x:f>
      </x:c>
      <x:c r="N903" s="120" t="str">
        <x:f>IF(A903="","",IF(OR(H903="",I903=""),"",IFERROR(I903/H903,0)))</x:f>
      </x:c>
      <x:c r="O903" s="113" t="str">
        <x:f>IF(A903="","",IF(OR(D903="",E903=""),"",MAX(0,E903-D903)))</x:f>
      </x:c>
      <x:c r="P903" s="113" t="str">
        <x:f>IF(B903="","",WEEKDAY(B903,2))</x:f>
      </x:c>
      <x:c r="Q903" s="113" t="str">
        <x:f>IF(B903="","",MONTH(B903))</x:f>
      </x:c>
      <x:c r="R903" s="113" t="str">
        <x:f>IF(B903="","",YEAR(B903))</x:f>
      </x:c>
    </x:row>
    <x:row r="904" ht="20" customHeight="1">
      <x:c r="A904" s="247"/>
      <x:c r="B904" s="248"/>
      <x:c r="C904" s="247"/>
      <x:c r="D904" s="248"/>
      <x:c r="E904" s="248"/>
      <x:c r="F904" s="247"/>
      <x:c r="G904" s="247"/>
      <x:c r="H904" s="247"/>
      <x:c r="I904" s="247"/>
      <x:c r="J904" s="249"/>
      <x:c r="K904" s="247"/>
      <x:c r="L904" s="247"/>
      <x:c r="M904" s="113" t="str">
        <x:f>IF(A904="","",IF(OR(D904="",E904=""),"",IF(E904&lt;=D904,1,0)))</x:f>
      </x:c>
      <x:c r="N904" s="120" t="str">
        <x:f>IF(A904="","",IF(OR(H904="",I904=""),"",IFERROR(I904/H904,0)))</x:f>
      </x:c>
      <x:c r="O904" s="113" t="str">
        <x:f>IF(A904="","",IF(OR(D904="",E904=""),"",MAX(0,E904-D904)))</x:f>
      </x:c>
      <x:c r="P904" s="113" t="str">
        <x:f>IF(B904="","",WEEKDAY(B904,2))</x:f>
      </x:c>
      <x:c r="Q904" s="113" t="str">
        <x:f>IF(B904="","",MONTH(B904))</x:f>
      </x:c>
      <x:c r="R904" s="113" t="str">
        <x:f>IF(B904="","",YEAR(B904))</x:f>
      </x:c>
    </x:row>
    <x:row r="905" ht="20" customHeight="1">
      <x:c r="A905" s="247"/>
      <x:c r="B905" s="248"/>
      <x:c r="C905" s="247"/>
      <x:c r="D905" s="248"/>
      <x:c r="E905" s="248"/>
      <x:c r="F905" s="247"/>
      <x:c r="G905" s="247"/>
      <x:c r="H905" s="247"/>
      <x:c r="I905" s="247"/>
      <x:c r="J905" s="249"/>
      <x:c r="K905" s="247"/>
      <x:c r="L905" s="247"/>
      <x:c r="M905" s="113" t="str">
        <x:f>IF(A905="","",IF(OR(D905="",E905=""),"",IF(E905&lt;=D905,1,0)))</x:f>
      </x:c>
      <x:c r="N905" s="120" t="str">
        <x:f>IF(A905="","",IF(OR(H905="",I905=""),"",IFERROR(I905/H905,0)))</x:f>
      </x:c>
      <x:c r="O905" s="113" t="str">
        <x:f>IF(A905="","",IF(OR(D905="",E905=""),"",MAX(0,E905-D905)))</x:f>
      </x:c>
      <x:c r="P905" s="113" t="str">
        <x:f>IF(B905="","",WEEKDAY(B905,2))</x:f>
      </x:c>
      <x:c r="Q905" s="113" t="str">
        <x:f>IF(B905="","",MONTH(B905))</x:f>
      </x:c>
      <x:c r="R905" s="113" t="str">
        <x:f>IF(B905="","",YEAR(B905))</x:f>
      </x:c>
    </x:row>
    <x:row r="906" ht="20" customHeight="1">
      <x:c r="A906" s="247"/>
      <x:c r="B906" s="248"/>
      <x:c r="C906" s="247"/>
      <x:c r="D906" s="248"/>
      <x:c r="E906" s="248"/>
      <x:c r="F906" s="247"/>
      <x:c r="G906" s="247"/>
      <x:c r="H906" s="247"/>
      <x:c r="I906" s="247"/>
      <x:c r="J906" s="249"/>
      <x:c r="K906" s="247"/>
      <x:c r="L906" s="247"/>
      <x:c r="M906" s="113" t="str">
        <x:f>IF(A906="","",IF(OR(D906="",E906=""),"",IF(E906&lt;=D906,1,0)))</x:f>
      </x:c>
      <x:c r="N906" s="120" t="str">
        <x:f>IF(A906="","",IF(OR(H906="",I906=""),"",IFERROR(I906/H906,0)))</x:f>
      </x:c>
      <x:c r="O906" s="113" t="str">
        <x:f>IF(A906="","",IF(OR(D906="",E906=""),"",MAX(0,E906-D906)))</x:f>
      </x:c>
      <x:c r="P906" s="113" t="str">
        <x:f>IF(B906="","",WEEKDAY(B906,2))</x:f>
      </x:c>
      <x:c r="Q906" s="113" t="str">
        <x:f>IF(B906="","",MONTH(B906))</x:f>
      </x:c>
      <x:c r="R906" s="113" t="str">
        <x:f>IF(B906="","",YEAR(B906))</x:f>
      </x:c>
    </x:row>
    <x:row r="907" ht="20" customHeight="1">
      <x:c r="A907" s="247"/>
      <x:c r="B907" s="248"/>
      <x:c r="C907" s="247"/>
      <x:c r="D907" s="248"/>
      <x:c r="E907" s="248"/>
      <x:c r="F907" s="247"/>
      <x:c r="G907" s="247"/>
      <x:c r="H907" s="247"/>
      <x:c r="I907" s="247"/>
      <x:c r="J907" s="249"/>
      <x:c r="K907" s="247"/>
      <x:c r="L907" s="247"/>
      <x:c r="M907" s="113" t="str">
        <x:f>IF(A907="","",IF(OR(D907="",E907=""),"",IF(E907&lt;=D907,1,0)))</x:f>
      </x:c>
      <x:c r="N907" s="120" t="str">
        <x:f>IF(A907="","",IF(OR(H907="",I907=""),"",IFERROR(I907/H907,0)))</x:f>
      </x:c>
      <x:c r="O907" s="113" t="str">
        <x:f>IF(A907="","",IF(OR(D907="",E907=""),"",MAX(0,E907-D907)))</x:f>
      </x:c>
      <x:c r="P907" s="113" t="str">
        <x:f>IF(B907="","",WEEKDAY(B907,2))</x:f>
      </x:c>
      <x:c r="Q907" s="113" t="str">
        <x:f>IF(B907="","",MONTH(B907))</x:f>
      </x:c>
      <x:c r="R907" s="113" t="str">
        <x:f>IF(B907="","",YEAR(B907))</x:f>
      </x:c>
    </x:row>
    <x:row r="908" ht="20" customHeight="1">
      <x:c r="A908" s="247"/>
      <x:c r="B908" s="248"/>
      <x:c r="C908" s="247"/>
      <x:c r="D908" s="248"/>
      <x:c r="E908" s="248"/>
      <x:c r="F908" s="247"/>
      <x:c r="G908" s="247"/>
      <x:c r="H908" s="247"/>
      <x:c r="I908" s="247"/>
      <x:c r="J908" s="249"/>
      <x:c r="K908" s="247"/>
      <x:c r="L908" s="247"/>
      <x:c r="M908" s="113" t="str">
        <x:f>IF(A908="","",IF(OR(D908="",E908=""),"",IF(E908&lt;=D908,1,0)))</x:f>
      </x:c>
      <x:c r="N908" s="120" t="str">
        <x:f>IF(A908="","",IF(OR(H908="",I908=""),"",IFERROR(I908/H908,0)))</x:f>
      </x:c>
      <x:c r="O908" s="113" t="str">
        <x:f>IF(A908="","",IF(OR(D908="",E908=""),"",MAX(0,E908-D908)))</x:f>
      </x:c>
      <x:c r="P908" s="113" t="str">
        <x:f>IF(B908="","",WEEKDAY(B908,2))</x:f>
      </x:c>
      <x:c r="Q908" s="113" t="str">
        <x:f>IF(B908="","",MONTH(B908))</x:f>
      </x:c>
      <x:c r="R908" s="113" t="str">
        <x:f>IF(B908="","",YEAR(B908))</x:f>
      </x:c>
    </x:row>
    <x:row r="909" ht="20" customHeight="1">
      <x:c r="A909" s="247"/>
      <x:c r="B909" s="248"/>
      <x:c r="C909" s="247"/>
      <x:c r="D909" s="248"/>
      <x:c r="E909" s="248"/>
      <x:c r="F909" s="247"/>
      <x:c r="G909" s="247"/>
      <x:c r="H909" s="247"/>
      <x:c r="I909" s="247"/>
      <x:c r="J909" s="249"/>
      <x:c r="K909" s="247"/>
      <x:c r="L909" s="247"/>
      <x:c r="M909" s="113" t="str">
        <x:f>IF(A909="","",IF(OR(D909="",E909=""),"",IF(E909&lt;=D909,1,0)))</x:f>
      </x:c>
      <x:c r="N909" s="120" t="str">
        <x:f>IF(A909="","",IF(OR(H909="",I909=""),"",IFERROR(I909/H909,0)))</x:f>
      </x:c>
      <x:c r="O909" s="113" t="str">
        <x:f>IF(A909="","",IF(OR(D909="",E909=""),"",MAX(0,E909-D909)))</x:f>
      </x:c>
      <x:c r="P909" s="113" t="str">
        <x:f>IF(B909="","",WEEKDAY(B909,2))</x:f>
      </x:c>
      <x:c r="Q909" s="113" t="str">
        <x:f>IF(B909="","",MONTH(B909))</x:f>
      </x:c>
      <x:c r="R909" s="113" t="str">
        <x:f>IF(B909="","",YEAR(B909))</x:f>
      </x:c>
    </x:row>
    <x:row r="910" ht="20" customHeight="1">
      <x:c r="A910" s="247"/>
      <x:c r="B910" s="248"/>
      <x:c r="C910" s="247"/>
      <x:c r="D910" s="248"/>
      <x:c r="E910" s="248"/>
      <x:c r="F910" s="247"/>
      <x:c r="G910" s="247"/>
      <x:c r="H910" s="247"/>
      <x:c r="I910" s="247"/>
      <x:c r="J910" s="249"/>
      <x:c r="K910" s="247"/>
      <x:c r="L910" s="247"/>
      <x:c r="M910" s="113" t="str">
        <x:f>IF(A910="","",IF(OR(D910="",E910=""),"",IF(E910&lt;=D910,1,0)))</x:f>
      </x:c>
      <x:c r="N910" s="120" t="str">
        <x:f>IF(A910="","",IF(OR(H910="",I910=""),"",IFERROR(I910/H910,0)))</x:f>
      </x:c>
      <x:c r="O910" s="113" t="str">
        <x:f>IF(A910="","",IF(OR(D910="",E910=""),"",MAX(0,E910-D910)))</x:f>
      </x:c>
      <x:c r="P910" s="113" t="str">
        <x:f>IF(B910="","",WEEKDAY(B910,2))</x:f>
      </x:c>
      <x:c r="Q910" s="113" t="str">
        <x:f>IF(B910="","",MONTH(B910))</x:f>
      </x:c>
      <x:c r="R910" s="113" t="str">
        <x:f>IF(B910="","",YEAR(B910))</x:f>
      </x:c>
    </x:row>
    <x:row r="911" ht="20" customHeight="1">
      <x:c r="A911" s="247"/>
      <x:c r="B911" s="248"/>
      <x:c r="C911" s="247"/>
      <x:c r="D911" s="248"/>
      <x:c r="E911" s="248"/>
      <x:c r="F911" s="247"/>
      <x:c r="G911" s="247"/>
      <x:c r="H911" s="247"/>
      <x:c r="I911" s="247"/>
      <x:c r="J911" s="249"/>
      <x:c r="K911" s="247"/>
      <x:c r="L911" s="247"/>
      <x:c r="M911" s="113" t="str">
        <x:f>IF(A911="","",IF(OR(D911="",E911=""),"",IF(E911&lt;=D911,1,0)))</x:f>
      </x:c>
      <x:c r="N911" s="120" t="str">
        <x:f>IF(A911="","",IF(OR(H911="",I911=""),"",IFERROR(I911/H911,0)))</x:f>
      </x:c>
      <x:c r="O911" s="113" t="str">
        <x:f>IF(A911="","",IF(OR(D911="",E911=""),"",MAX(0,E911-D911)))</x:f>
      </x:c>
      <x:c r="P911" s="113" t="str">
        <x:f>IF(B911="","",WEEKDAY(B911,2))</x:f>
      </x:c>
      <x:c r="Q911" s="113" t="str">
        <x:f>IF(B911="","",MONTH(B911))</x:f>
      </x:c>
      <x:c r="R911" s="113" t="str">
        <x:f>IF(B911="","",YEAR(B911))</x:f>
      </x:c>
    </x:row>
    <x:row r="912" ht="20" customHeight="1">
      <x:c r="A912" s="247"/>
      <x:c r="B912" s="248"/>
      <x:c r="C912" s="247"/>
      <x:c r="D912" s="248"/>
      <x:c r="E912" s="248"/>
      <x:c r="F912" s="247"/>
      <x:c r="G912" s="247"/>
      <x:c r="H912" s="247"/>
      <x:c r="I912" s="247"/>
      <x:c r="J912" s="249"/>
      <x:c r="K912" s="247"/>
      <x:c r="L912" s="247"/>
      <x:c r="M912" s="113" t="str">
        <x:f>IF(A912="","",IF(OR(D912="",E912=""),"",IF(E912&lt;=D912,1,0)))</x:f>
      </x:c>
      <x:c r="N912" s="120" t="str">
        <x:f>IF(A912="","",IF(OR(H912="",I912=""),"",IFERROR(I912/H912,0)))</x:f>
      </x:c>
      <x:c r="O912" s="113" t="str">
        <x:f>IF(A912="","",IF(OR(D912="",E912=""),"",MAX(0,E912-D912)))</x:f>
      </x:c>
      <x:c r="P912" s="113" t="str">
        <x:f>IF(B912="","",WEEKDAY(B912,2))</x:f>
      </x:c>
      <x:c r="Q912" s="113" t="str">
        <x:f>IF(B912="","",MONTH(B912))</x:f>
      </x:c>
      <x:c r="R912" s="113" t="str">
        <x:f>IF(B912="","",YEAR(B912))</x:f>
      </x:c>
    </x:row>
    <x:row r="913" ht="20" customHeight="1">
      <x:c r="A913" s="247"/>
      <x:c r="B913" s="248"/>
      <x:c r="C913" s="247"/>
      <x:c r="D913" s="248"/>
      <x:c r="E913" s="248"/>
      <x:c r="F913" s="247"/>
      <x:c r="G913" s="247"/>
      <x:c r="H913" s="247"/>
      <x:c r="I913" s="247"/>
      <x:c r="J913" s="249"/>
      <x:c r="K913" s="247"/>
      <x:c r="L913" s="247"/>
      <x:c r="M913" s="113" t="str">
        <x:f>IF(A913="","",IF(OR(D913="",E913=""),"",IF(E913&lt;=D913,1,0)))</x:f>
      </x:c>
      <x:c r="N913" s="120" t="str">
        <x:f>IF(A913="","",IF(OR(H913="",I913=""),"",IFERROR(I913/H913,0)))</x:f>
      </x:c>
      <x:c r="O913" s="113" t="str">
        <x:f>IF(A913="","",IF(OR(D913="",E913=""),"",MAX(0,E913-D913)))</x:f>
      </x:c>
      <x:c r="P913" s="113" t="str">
        <x:f>IF(B913="","",WEEKDAY(B913,2))</x:f>
      </x:c>
      <x:c r="Q913" s="113" t="str">
        <x:f>IF(B913="","",MONTH(B913))</x:f>
      </x:c>
      <x:c r="R913" s="113" t="str">
        <x:f>IF(B913="","",YEAR(B913))</x:f>
      </x:c>
    </x:row>
    <x:row r="914" ht="20" customHeight="1">
      <x:c r="A914" s="247"/>
      <x:c r="B914" s="248"/>
      <x:c r="C914" s="247"/>
      <x:c r="D914" s="248"/>
      <x:c r="E914" s="248"/>
      <x:c r="F914" s="247"/>
      <x:c r="G914" s="247"/>
      <x:c r="H914" s="247"/>
      <x:c r="I914" s="247"/>
      <x:c r="J914" s="249"/>
      <x:c r="K914" s="247"/>
      <x:c r="L914" s="247"/>
      <x:c r="M914" s="113" t="str">
        <x:f>IF(A914="","",IF(OR(D914="",E914=""),"",IF(E914&lt;=D914,1,0)))</x:f>
      </x:c>
      <x:c r="N914" s="120" t="str">
        <x:f>IF(A914="","",IF(OR(H914="",I914=""),"",IFERROR(I914/H914,0)))</x:f>
      </x:c>
      <x:c r="O914" s="113" t="str">
        <x:f>IF(A914="","",IF(OR(D914="",E914=""),"",MAX(0,E914-D914)))</x:f>
      </x:c>
      <x:c r="P914" s="113" t="str">
        <x:f>IF(B914="","",WEEKDAY(B914,2))</x:f>
      </x:c>
      <x:c r="Q914" s="113" t="str">
        <x:f>IF(B914="","",MONTH(B914))</x:f>
      </x:c>
      <x:c r="R914" s="113" t="str">
        <x:f>IF(B914="","",YEAR(B914))</x:f>
      </x:c>
    </x:row>
    <x:row r="915" ht="20" customHeight="1">
      <x:c r="A915" s="247"/>
      <x:c r="B915" s="248"/>
      <x:c r="C915" s="247"/>
      <x:c r="D915" s="248"/>
      <x:c r="E915" s="248"/>
      <x:c r="F915" s="247"/>
      <x:c r="G915" s="247"/>
      <x:c r="H915" s="247"/>
      <x:c r="I915" s="247"/>
      <x:c r="J915" s="249"/>
      <x:c r="K915" s="247"/>
      <x:c r="L915" s="247"/>
      <x:c r="M915" s="113" t="str">
        <x:f>IF(A915="","",IF(OR(D915="",E915=""),"",IF(E915&lt;=D915,1,0)))</x:f>
      </x:c>
      <x:c r="N915" s="120" t="str">
        <x:f>IF(A915="","",IF(OR(H915="",I915=""),"",IFERROR(I915/H915,0)))</x:f>
      </x:c>
      <x:c r="O915" s="113" t="str">
        <x:f>IF(A915="","",IF(OR(D915="",E915=""),"",MAX(0,E915-D915)))</x:f>
      </x:c>
      <x:c r="P915" s="113" t="str">
        <x:f>IF(B915="","",WEEKDAY(B915,2))</x:f>
      </x:c>
      <x:c r="Q915" s="113" t="str">
        <x:f>IF(B915="","",MONTH(B915))</x:f>
      </x:c>
      <x:c r="R915" s="113" t="str">
        <x:f>IF(B915="","",YEAR(B915))</x:f>
      </x:c>
    </x:row>
    <x:row r="916" ht="20" customHeight="1">
      <x:c r="A916" s="247"/>
      <x:c r="B916" s="248"/>
      <x:c r="C916" s="247"/>
      <x:c r="D916" s="248"/>
      <x:c r="E916" s="248"/>
      <x:c r="F916" s="247"/>
      <x:c r="G916" s="247"/>
      <x:c r="H916" s="247"/>
      <x:c r="I916" s="247"/>
      <x:c r="J916" s="249"/>
      <x:c r="K916" s="247"/>
      <x:c r="L916" s="247"/>
      <x:c r="M916" s="113" t="str">
        <x:f>IF(A916="","",IF(OR(D916="",E916=""),"",IF(E916&lt;=D916,1,0)))</x:f>
      </x:c>
      <x:c r="N916" s="120" t="str">
        <x:f>IF(A916="","",IF(OR(H916="",I916=""),"",IFERROR(I916/H916,0)))</x:f>
      </x:c>
      <x:c r="O916" s="113" t="str">
        <x:f>IF(A916="","",IF(OR(D916="",E916=""),"",MAX(0,E916-D916)))</x:f>
      </x:c>
      <x:c r="P916" s="113" t="str">
        <x:f>IF(B916="","",WEEKDAY(B916,2))</x:f>
      </x:c>
      <x:c r="Q916" s="113" t="str">
        <x:f>IF(B916="","",MONTH(B916))</x:f>
      </x:c>
      <x:c r="R916" s="113" t="str">
        <x:f>IF(B916="","",YEAR(B916))</x:f>
      </x:c>
    </x:row>
    <x:row r="917" ht="20" customHeight="1">
      <x:c r="A917" s="247"/>
      <x:c r="B917" s="248"/>
      <x:c r="C917" s="247"/>
      <x:c r="D917" s="248"/>
      <x:c r="E917" s="248"/>
      <x:c r="F917" s="247"/>
      <x:c r="G917" s="247"/>
      <x:c r="H917" s="247"/>
      <x:c r="I917" s="247"/>
      <x:c r="J917" s="249"/>
      <x:c r="K917" s="247"/>
      <x:c r="L917" s="247"/>
      <x:c r="M917" s="113" t="str">
        <x:f>IF(A917="","",IF(OR(D917="",E917=""),"",IF(E917&lt;=D917,1,0)))</x:f>
      </x:c>
      <x:c r="N917" s="120" t="str">
        <x:f>IF(A917="","",IF(OR(H917="",I917=""),"",IFERROR(I917/H917,0)))</x:f>
      </x:c>
      <x:c r="O917" s="113" t="str">
        <x:f>IF(A917="","",IF(OR(D917="",E917=""),"",MAX(0,E917-D917)))</x:f>
      </x:c>
      <x:c r="P917" s="113" t="str">
        <x:f>IF(B917="","",WEEKDAY(B917,2))</x:f>
      </x:c>
      <x:c r="Q917" s="113" t="str">
        <x:f>IF(B917="","",MONTH(B917))</x:f>
      </x:c>
      <x:c r="R917" s="113" t="str">
        <x:f>IF(B917="","",YEAR(B917))</x:f>
      </x:c>
    </x:row>
    <x:row r="918" ht="20" customHeight="1">
      <x:c r="A918" s="247"/>
      <x:c r="B918" s="248"/>
      <x:c r="C918" s="247"/>
      <x:c r="D918" s="248"/>
      <x:c r="E918" s="248"/>
      <x:c r="F918" s="247"/>
      <x:c r="G918" s="247"/>
      <x:c r="H918" s="247"/>
      <x:c r="I918" s="247"/>
      <x:c r="J918" s="249"/>
      <x:c r="K918" s="247"/>
      <x:c r="L918" s="247"/>
      <x:c r="M918" s="113" t="str">
        <x:f>IF(A918="","",IF(OR(D918="",E918=""),"",IF(E918&lt;=D918,1,0)))</x:f>
      </x:c>
      <x:c r="N918" s="120" t="str">
        <x:f>IF(A918="","",IF(OR(H918="",I918=""),"",IFERROR(I918/H918,0)))</x:f>
      </x:c>
      <x:c r="O918" s="113" t="str">
        <x:f>IF(A918="","",IF(OR(D918="",E918=""),"",MAX(0,E918-D918)))</x:f>
      </x:c>
      <x:c r="P918" s="113" t="str">
        <x:f>IF(B918="","",WEEKDAY(B918,2))</x:f>
      </x:c>
      <x:c r="Q918" s="113" t="str">
        <x:f>IF(B918="","",MONTH(B918))</x:f>
      </x:c>
      <x:c r="R918" s="113" t="str">
        <x:f>IF(B918="","",YEAR(B918))</x:f>
      </x:c>
    </x:row>
    <x:row r="919" ht="20" customHeight="1">
      <x:c r="A919" s="247"/>
      <x:c r="B919" s="248"/>
      <x:c r="C919" s="247"/>
      <x:c r="D919" s="248"/>
      <x:c r="E919" s="248"/>
      <x:c r="F919" s="247"/>
      <x:c r="G919" s="247"/>
      <x:c r="H919" s="247"/>
      <x:c r="I919" s="247"/>
      <x:c r="J919" s="249"/>
      <x:c r="K919" s="247"/>
      <x:c r="L919" s="247"/>
      <x:c r="M919" s="113" t="str">
        <x:f>IF(A919="","",IF(OR(D919="",E919=""),"",IF(E919&lt;=D919,1,0)))</x:f>
      </x:c>
      <x:c r="N919" s="120" t="str">
        <x:f>IF(A919="","",IF(OR(H919="",I919=""),"",IFERROR(I919/H919,0)))</x:f>
      </x:c>
      <x:c r="O919" s="113" t="str">
        <x:f>IF(A919="","",IF(OR(D919="",E919=""),"",MAX(0,E919-D919)))</x:f>
      </x:c>
      <x:c r="P919" s="113" t="str">
        <x:f>IF(B919="","",WEEKDAY(B919,2))</x:f>
      </x:c>
      <x:c r="Q919" s="113" t="str">
        <x:f>IF(B919="","",MONTH(B919))</x:f>
      </x:c>
      <x:c r="R919" s="113" t="str">
        <x:f>IF(B919="","",YEAR(B919))</x:f>
      </x:c>
    </x:row>
    <x:row r="920" ht="20" customHeight="1">
      <x:c r="A920" s="247"/>
      <x:c r="B920" s="248"/>
      <x:c r="C920" s="247"/>
      <x:c r="D920" s="248"/>
      <x:c r="E920" s="248"/>
      <x:c r="F920" s="247"/>
      <x:c r="G920" s="247"/>
      <x:c r="H920" s="247"/>
      <x:c r="I920" s="247"/>
      <x:c r="J920" s="249"/>
      <x:c r="K920" s="247"/>
      <x:c r="L920" s="247"/>
      <x:c r="M920" s="113" t="str">
        <x:f>IF(A920="","",IF(OR(D920="",E920=""),"",IF(E920&lt;=D920,1,0)))</x:f>
      </x:c>
      <x:c r="N920" s="120" t="str">
        <x:f>IF(A920="","",IF(OR(H920="",I920=""),"",IFERROR(I920/H920,0)))</x:f>
      </x:c>
      <x:c r="O920" s="113" t="str">
        <x:f>IF(A920="","",IF(OR(D920="",E920=""),"",MAX(0,E920-D920)))</x:f>
      </x:c>
      <x:c r="P920" s="113" t="str">
        <x:f>IF(B920="","",WEEKDAY(B920,2))</x:f>
      </x:c>
      <x:c r="Q920" s="113" t="str">
        <x:f>IF(B920="","",MONTH(B920))</x:f>
      </x:c>
      <x:c r="R920" s="113" t="str">
        <x:f>IF(B920="","",YEAR(B920))</x:f>
      </x:c>
    </x:row>
    <x:row r="921" ht="20" customHeight="1">
      <x:c r="A921" s="247"/>
      <x:c r="B921" s="248"/>
      <x:c r="C921" s="247"/>
      <x:c r="D921" s="248"/>
      <x:c r="E921" s="248"/>
      <x:c r="F921" s="247"/>
      <x:c r="G921" s="247"/>
      <x:c r="H921" s="247"/>
      <x:c r="I921" s="247"/>
      <x:c r="J921" s="249"/>
      <x:c r="K921" s="247"/>
      <x:c r="L921" s="247"/>
      <x:c r="M921" s="113" t="str">
        <x:f>IF(A921="","",IF(OR(D921="",E921=""),"",IF(E921&lt;=D921,1,0)))</x:f>
      </x:c>
      <x:c r="N921" s="120" t="str">
        <x:f>IF(A921="","",IF(OR(H921="",I921=""),"",IFERROR(I921/H921,0)))</x:f>
      </x:c>
      <x:c r="O921" s="113" t="str">
        <x:f>IF(A921="","",IF(OR(D921="",E921=""),"",MAX(0,E921-D921)))</x:f>
      </x:c>
      <x:c r="P921" s="113" t="str">
        <x:f>IF(B921="","",WEEKDAY(B921,2))</x:f>
      </x:c>
      <x:c r="Q921" s="113" t="str">
        <x:f>IF(B921="","",MONTH(B921))</x:f>
      </x:c>
      <x:c r="R921" s="113" t="str">
        <x:f>IF(B921="","",YEAR(B921))</x:f>
      </x:c>
    </x:row>
    <x:row r="922" ht="20" customHeight="1">
      <x:c r="A922" s="247"/>
      <x:c r="B922" s="248"/>
      <x:c r="C922" s="247"/>
      <x:c r="D922" s="248"/>
      <x:c r="E922" s="248"/>
      <x:c r="F922" s="247"/>
      <x:c r="G922" s="247"/>
      <x:c r="H922" s="247"/>
      <x:c r="I922" s="247"/>
      <x:c r="J922" s="249"/>
      <x:c r="K922" s="247"/>
      <x:c r="L922" s="247"/>
      <x:c r="M922" s="113" t="str">
        <x:f>IF(A922="","",IF(OR(D922="",E922=""),"",IF(E922&lt;=D922,1,0)))</x:f>
      </x:c>
      <x:c r="N922" s="120" t="str">
        <x:f>IF(A922="","",IF(OR(H922="",I922=""),"",IFERROR(I922/H922,0)))</x:f>
      </x:c>
      <x:c r="O922" s="113" t="str">
        <x:f>IF(A922="","",IF(OR(D922="",E922=""),"",MAX(0,E922-D922)))</x:f>
      </x:c>
      <x:c r="P922" s="113" t="str">
        <x:f>IF(B922="","",WEEKDAY(B922,2))</x:f>
      </x:c>
      <x:c r="Q922" s="113" t="str">
        <x:f>IF(B922="","",MONTH(B922))</x:f>
      </x:c>
      <x:c r="R922" s="113" t="str">
        <x:f>IF(B922="","",YEAR(B922))</x:f>
      </x:c>
    </x:row>
    <x:row r="923" ht="20" customHeight="1">
      <x:c r="A923" s="247"/>
      <x:c r="B923" s="248"/>
      <x:c r="C923" s="247"/>
      <x:c r="D923" s="248"/>
      <x:c r="E923" s="248"/>
      <x:c r="F923" s="247"/>
      <x:c r="G923" s="247"/>
      <x:c r="H923" s="247"/>
      <x:c r="I923" s="247"/>
      <x:c r="J923" s="249"/>
      <x:c r="K923" s="247"/>
      <x:c r="L923" s="247"/>
      <x:c r="M923" s="113" t="str">
        <x:f>IF(A923="","",IF(OR(D923="",E923=""),"",IF(E923&lt;=D923,1,0)))</x:f>
      </x:c>
      <x:c r="N923" s="120" t="str">
        <x:f>IF(A923="","",IF(OR(H923="",I923=""),"",IFERROR(I923/H923,0)))</x:f>
      </x:c>
      <x:c r="O923" s="113" t="str">
        <x:f>IF(A923="","",IF(OR(D923="",E923=""),"",MAX(0,E923-D923)))</x:f>
      </x:c>
      <x:c r="P923" s="113" t="str">
        <x:f>IF(B923="","",WEEKDAY(B923,2))</x:f>
      </x:c>
      <x:c r="Q923" s="113" t="str">
        <x:f>IF(B923="","",MONTH(B923))</x:f>
      </x:c>
      <x:c r="R923" s="113" t="str">
        <x:f>IF(B923="","",YEAR(B923))</x:f>
      </x:c>
    </x:row>
    <x:row r="924" ht="20" customHeight="1">
      <x:c r="A924" s="247"/>
      <x:c r="B924" s="248"/>
      <x:c r="C924" s="247"/>
      <x:c r="D924" s="248"/>
      <x:c r="E924" s="248"/>
      <x:c r="F924" s="247"/>
      <x:c r="G924" s="247"/>
      <x:c r="H924" s="247"/>
      <x:c r="I924" s="247"/>
      <x:c r="J924" s="249"/>
      <x:c r="K924" s="247"/>
      <x:c r="L924" s="247"/>
      <x:c r="M924" s="113" t="str">
        <x:f>IF(A924="","",IF(OR(D924="",E924=""),"",IF(E924&lt;=D924,1,0)))</x:f>
      </x:c>
      <x:c r="N924" s="120" t="str">
        <x:f>IF(A924="","",IF(OR(H924="",I924=""),"",IFERROR(I924/H924,0)))</x:f>
      </x:c>
      <x:c r="O924" s="113" t="str">
        <x:f>IF(A924="","",IF(OR(D924="",E924=""),"",MAX(0,E924-D924)))</x:f>
      </x:c>
      <x:c r="P924" s="113" t="str">
        <x:f>IF(B924="","",WEEKDAY(B924,2))</x:f>
      </x:c>
      <x:c r="Q924" s="113" t="str">
        <x:f>IF(B924="","",MONTH(B924))</x:f>
      </x:c>
      <x:c r="R924" s="113" t="str">
        <x:f>IF(B924="","",YEAR(B924))</x:f>
      </x:c>
    </x:row>
    <x:row r="925" ht="20" customHeight="1">
      <x:c r="A925" s="247"/>
      <x:c r="B925" s="248"/>
      <x:c r="C925" s="247"/>
      <x:c r="D925" s="248"/>
      <x:c r="E925" s="248"/>
      <x:c r="F925" s="247"/>
      <x:c r="G925" s="247"/>
      <x:c r="H925" s="247"/>
      <x:c r="I925" s="247"/>
      <x:c r="J925" s="249"/>
      <x:c r="K925" s="247"/>
      <x:c r="L925" s="247"/>
      <x:c r="M925" s="113" t="str">
        <x:f>IF(A925="","",IF(OR(D925="",E925=""),"",IF(E925&lt;=D925,1,0)))</x:f>
      </x:c>
      <x:c r="N925" s="120" t="str">
        <x:f>IF(A925="","",IF(OR(H925="",I925=""),"",IFERROR(I925/H925,0)))</x:f>
      </x:c>
      <x:c r="O925" s="113" t="str">
        <x:f>IF(A925="","",IF(OR(D925="",E925=""),"",MAX(0,E925-D925)))</x:f>
      </x:c>
      <x:c r="P925" s="113" t="str">
        <x:f>IF(B925="","",WEEKDAY(B925,2))</x:f>
      </x:c>
      <x:c r="Q925" s="113" t="str">
        <x:f>IF(B925="","",MONTH(B925))</x:f>
      </x:c>
      <x:c r="R925" s="113" t="str">
        <x:f>IF(B925="","",YEAR(B925))</x:f>
      </x:c>
    </x:row>
    <x:row r="926" ht="20" customHeight="1">
      <x:c r="A926" s="247"/>
      <x:c r="B926" s="248"/>
      <x:c r="C926" s="247"/>
      <x:c r="D926" s="248"/>
      <x:c r="E926" s="248"/>
      <x:c r="F926" s="247"/>
      <x:c r="G926" s="247"/>
      <x:c r="H926" s="247"/>
      <x:c r="I926" s="247"/>
      <x:c r="J926" s="249"/>
      <x:c r="K926" s="247"/>
      <x:c r="L926" s="247"/>
      <x:c r="M926" s="113" t="str">
        <x:f>IF(A926="","",IF(OR(D926="",E926=""),"",IF(E926&lt;=D926,1,0)))</x:f>
      </x:c>
      <x:c r="N926" s="120" t="str">
        <x:f>IF(A926="","",IF(OR(H926="",I926=""),"",IFERROR(I926/H926,0)))</x:f>
      </x:c>
      <x:c r="O926" s="113" t="str">
        <x:f>IF(A926="","",IF(OR(D926="",E926=""),"",MAX(0,E926-D926)))</x:f>
      </x:c>
      <x:c r="P926" s="113" t="str">
        <x:f>IF(B926="","",WEEKDAY(B926,2))</x:f>
      </x:c>
      <x:c r="Q926" s="113" t="str">
        <x:f>IF(B926="","",MONTH(B926))</x:f>
      </x:c>
      <x:c r="R926" s="113" t="str">
        <x:f>IF(B926="","",YEAR(B926))</x:f>
      </x:c>
    </x:row>
    <x:row r="927" ht="20" customHeight="1">
      <x:c r="A927" s="247"/>
      <x:c r="B927" s="248"/>
      <x:c r="C927" s="247"/>
      <x:c r="D927" s="248"/>
      <x:c r="E927" s="248"/>
      <x:c r="F927" s="247"/>
      <x:c r="G927" s="247"/>
      <x:c r="H927" s="247"/>
      <x:c r="I927" s="247"/>
      <x:c r="J927" s="249"/>
      <x:c r="K927" s="247"/>
      <x:c r="L927" s="247"/>
      <x:c r="M927" s="113" t="str">
        <x:f>IF(A927="","",IF(OR(D927="",E927=""),"",IF(E927&lt;=D927,1,0)))</x:f>
      </x:c>
      <x:c r="N927" s="120" t="str">
        <x:f>IF(A927="","",IF(OR(H927="",I927=""),"",IFERROR(I927/H927,0)))</x:f>
      </x:c>
      <x:c r="O927" s="113" t="str">
        <x:f>IF(A927="","",IF(OR(D927="",E927=""),"",MAX(0,E927-D927)))</x:f>
      </x:c>
      <x:c r="P927" s="113" t="str">
        <x:f>IF(B927="","",WEEKDAY(B927,2))</x:f>
      </x:c>
      <x:c r="Q927" s="113" t="str">
        <x:f>IF(B927="","",MONTH(B927))</x:f>
      </x:c>
      <x:c r="R927" s="113" t="str">
        <x:f>IF(B927="","",YEAR(B927))</x:f>
      </x:c>
    </x:row>
    <x:row r="928" ht="20" customHeight="1">
      <x:c r="A928" s="247"/>
      <x:c r="B928" s="248"/>
      <x:c r="C928" s="247"/>
      <x:c r="D928" s="248"/>
      <x:c r="E928" s="248"/>
      <x:c r="F928" s="247"/>
      <x:c r="G928" s="247"/>
      <x:c r="H928" s="247"/>
      <x:c r="I928" s="247"/>
      <x:c r="J928" s="249"/>
      <x:c r="K928" s="247"/>
      <x:c r="L928" s="247"/>
      <x:c r="M928" s="113" t="str">
        <x:f>IF(A928="","",IF(OR(D928="",E928=""),"",IF(E928&lt;=D928,1,0)))</x:f>
      </x:c>
      <x:c r="N928" s="120" t="str">
        <x:f>IF(A928="","",IF(OR(H928="",I928=""),"",IFERROR(I928/H928,0)))</x:f>
      </x:c>
      <x:c r="O928" s="113" t="str">
        <x:f>IF(A928="","",IF(OR(D928="",E928=""),"",MAX(0,E928-D928)))</x:f>
      </x:c>
      <x:c r="P928" s="113" t="str">
        <x:f>IF(B928="","",WEEKDAY(B928,2))</x:f>
      </x:c>
      <x:c r="Q928" s="113" t="str">
        <x:f>IF(B928="","",MONTH(B928))</x:f>
      </x:c>
      <x:c r="R928" s="113" t="str">
        <x:f>IF(B928="","",YEAR(B928))</x:f>
      </x:c>
    </x:row>
    <x:row r="929" ht="20" customHeight="1">
      <x:c r="A929" s="247"/>
      <x:c r="B929" s="248"/>
      <x:c r="C929" s="247"/>
      <x:c r="D929" s="248"/>
      <x:c r="E929" s="248"/>
      <x:c r="F929" s="247"/>
      <x:c r="G929" s="247"/>
      <x:c r="H929" s="247"/>
      <x:c r="I929" s="247"/>
      <x:c r="J929" s="249"/>
      <x:c r="K929" s="247"/>
      <x:c r="L929" s="247"/>
      <x:c r="M929" s="113" t="str">
        <x:f>IF(A929="","",IF(OR(D929="",E929=""),"",IF(E929&lt;=D929,1,0)))</x:f>
      </x:c>
      <x:c r="N929" s="120" t="str">
        <x:f>IF(A929="","",IF(OR(H929="",I929=""),"",IFERROR(I929/H929,0)))</x:f>
      </x:c>
      <x:c r="O929" s="113" t="str">
        <x:f>IF(A929="","",IF(OR(D929="",E929=""),"",MAX(0,E929-D929)))</x:f>
      </x:c>
      <x:c r="P929" s="113" t="str">
        <x:f>IF(B929="","",WEEKDAY(B929,2))</x:f>
      </x:c>
      <x:c r="Q929" s="113" t="str">
        <x:f>IF(B929="","",MONTH(B929))</x:f>
      </x:c>
      <x:c r="R929" s="113" t="str">
        <x:f>IF(B929="","",YEAR(B929))</x:f>
      </x:c>
    </x:row>
    <x:row r="930" ht="20" customHeight="1">
      <x:c r="A930" s="247"/>
      <x:c r="B930" s="248"/>
      <x:c r="C930" s="247"/>
      <x:c r="D930" s="248"/>
      <x:c r="E930" s="248"/>
      <x:c r="F930" s="247"/>
      <x:c r="G930" s="247"/>
      <x:c r="H930" s="247"/>
      <x:c r="I930" s="247"/>
      <x:c r="J930" s="249"/>
      <x:c r="K930" s="247"/>
      <x:c r="L930" s="247"/>
      <x:c r="M930" s="113" t="str">
        <x:f>IF(A930="","",IF(OR(D930="",E930=""),"",IF(E930&lt;=D930,1,0)))</x:f>
      </x:c>
      <x:c r="N930" s="120" t="str">
        <x:f>IF(A930="","",IF(OR(H930="",I930=""),"",IFERROR(I930/H930,0)))</x:f>
      </x:c>
      <x:c r="O930" s="113" t="str">
        <x:f>IF(A930="","",IF(OR(D930="",E930=""),"",MAX(0,E930-D930)))</x:f>
      </x:c>
      <x:c r="P930" s="113" t="str">
        <x:f>IF(B930="","",WEEKDAY(B930,2))</x:f>
      </x:c>
      <x:c r="Q930" s="113" t="str">
        <x:f>IF(B930="","",MONTH(B930))</x:f>
      </x:c>
      <x:c r="R930" s="113" t="str">
        <x:f>IF(B930="","",YEAR(B930))</x:f>
      </x:c>
    </x:row>
    <x:row r="931" ht="20" customHeight="1">
      <x:c r="A931" s="247"/>
      <x:c r="B931" s="248"/>
      <x:c r="C931" s="247"/>
      <x:c r="D931" s="248"/>
      <x:c r="E931" s="248"/>
      <x:c r="F931" s="247"/>
      <x:c r="G931" s="247"/>
      <x:c r="H931" s="247"/>
      <x:c r="I931" s="247"/>
      <x:c r="J931" s="249"/>
      <x:c r="K931" s="247"/>
      <x:c r="L931" s="247"/>
      <x:c r="M931" s="113" t="str">
        <x:f>IF(A931="","",IF(OR(D931="",E931=""),"",IF(E931&lt;=D931,1,0)))</x:f>
      </x:c>
      <x:c r="N931" s="120" t="str">
        <x:f>IF(A931="","",IF(OR(H931="",I931=""),"",IFERROR(I931/H931,0)))</x:f>
      </x:c>
      <x:c r="O931" s="113" t="str">
        <x:f>IF(A931="","",IF(OR(D931="",E931=""),"",MAX(0,E931-D931)))</x:f>
      </x:c>
      <x:c r="P931" s="113" t="str">
        <x:f>IF(B931="","",WEEKDAY(B931,2))</x:f>
      </x:c>
      <x:c r="Q931" s="113" t="str">
        <x:f>IF(B931="","",MONTH(B931))</x:f>
      </x:c>
      <x:c r="R931" s="113" t="str">
        <x:f>IF(B931="","",YEAR(B931))</x:f>
      </x:c>
    </x:row>
    <x:row r="932" ht="20" customHeight="1">
      <x:c r="A932" s="247"/>
      <x:c r="B932" s="248"/>
      <x:c r="C932" s="247"/>
      <x:c r="D932" s="248"/>
      <x:c r="E932" s="248"/>
      <x:c r="F932" s="247"/>
      <x:c r="G932" s="247"/>
      <x:c r="H932" s="247"/>
      <x:c r="I932" s="247"/>
      <x:c r="J932" s="249"/>
      <x:c r="K932" s="247"/>
      <x:c r="L932" s="247"/>
      <x:c r="M932" s="113" t="str">
        <x:f>IF(A932="","",IF(OR(D932="",E932=""),"",IF(E932&lt;=D932,1,0)))</x:f>
      </x:c>
      <x:c r="N932" s="120" t="str">
        <x:f>IF(A932="","",IF(OR(H932="",I932=""),"",IFERROR(I932/H932,0)))</x:f>
      </x:c>
      <x:c r="O932" s="113" t="str">
        <x:f>IF(A932="","",IF(OR(D932="",E932=""),"",MAX(0,E932-D932)))</x:f>
      </x:c>
      <x:c r="P932" s="113" t="str">
        <x:f>IF(B932="","",WEEKDAY(B932,2))</x:f>
      </x:c>
      <x:c r="Q932" s="113" t="str">
        <x:f>IF(B932="","",MONTH(B932))</x:f>
      </x:c>
      <x:c r="R932" s="113" t="str">
        <x:f>IF(B932="","",YEAR(B932))</x:f>
      </x:c>
    </x:row>
    <x:row r="933" ht="20" customHeight="1">
      <x:c r="A933" s="247"/>
      <x:c r="B933" s="248"/>
      <x:c r="C933" s="247"/>
      <x:c r="D933" s="248"/>
      <x:c r="E933" s="248"/>
      <x:c r="F933" s="247"/>
      <x:c r="G933" s="247"/>
      <x:c r="H933" s="247"/>
      <x:c r="I933" s="247"/>
      <x:c r="J933" s="249"/>
      <x:c r="K933" s="247"/>
      <x:c r="L933" s="247"/>
      <x:c r="M933" s="113" t="str">
        <x:f>IF(A933="","",IF(OR(D933="",E933=""),"",IF(E933&lt;=D933,1,0)))</x:f>
      </x:c>
      <x:c r="N933" s="120" t="str">
        <x:f>IF(A933="","",IF(OR(H933="",I933=""),"",IFERROR(I933/H933,0)))</x:f>
      </x:c>
      <x:c r="O933" s="113" t="str">
        <x:f>IF(A933="","",IF(OR(D933="",E933=""),"",MAX(0,E933-D933)))</x:f>
      </x:c>
      <x:c r="P933" s="113" t="str">
        <x:f>IF(B933="","",WEEKDAY(B933,2))</x:f>
      </x:c>
      <x:c r="Q933" s="113" t="str">
        <x:f>IF(B933="","",MONTH(B933))</x:f>
      </x:c>
      <x:c r="R933" s="113" t="str">
        <x:f>IF(B933="","",YEAR(B933))</x:f>
      </x:c>
    </x:row>
    <x:row r="934" ht="20" customHeight="1">
      <x:c r="A934" s="247"/>
      <x:c r="B934" s="248"/>
      <x:c r="C934" s="247"/>
      <x:c r="D934" s="248"/>
      <x:c r="E934" s="248"/>
      <x:c r="F934" s="247"/>
      <x:c r="G934" s="247"/>
      <x:c r="H934" s="247"/>
      <x:c r="I934" s="247"/>
      <x:c r="J934" s="249"/>
      <x:c r="K934" s="247"/>
      <x:c r="L934" s="247"/>
      <x:c r="M934" s="113" t="str">
        <x:f>IF(A934="","",IF(OR(D934="",E934=""),"",IF(E934&lt;=D934,1,0)))</x:f>
      </x:c>
      <x:c r="N934" s="120" t="str">
        <x:f>IF(A934="","",IF(OR(H934="",I934=""),"",IFERROR(I934/H934,0)))</x:f>
      </x:c>
      <x:c r="O934" s="113" t="str">
        <x:f>IF(A934="","",IF(OR(D934="",E934=""),"",MAX(0,E934-D934)))</x:f>
      </x:c>
      <x:c r="P934" s="113" t="str">
        <x:f>IF(B934="","",WEEKDAY(B934,2))</x:f>
      </x:c>
      <x:c r="Q934" s="113" t="str">
        <x:f>IF(B934="","",MONTH(B934))</x:f>
      </x:c>
      <x:c r="R934" s="113" t="str">
        <x:f>IF(B934="","",YEAR(B934))</x:f>
      </x:c>
    </x:row>
    <x:row r="935" ht="20" customHeight="1">
      <x:c r="A935" s="247"/>
      <x:c r="B935" s="248"/>
      <x:c r="C935" s="247"/>
      <x:c r="D935" s="248"/>
      <x:c r="E935" s="248"/>
      <x:c r="F935" s="247"/>
      <x:c r="G935" s="247"/>
      <x:c r="H935" s="247"/>
      <x:c r="I935" s="247"/>
      <x:c r="J935" s="249"/>
      <x:c r="K935" s="247"/>
      <x:c r="L935" s="247"/>
      <x:c r="M935" s="113" t="str">
        <x:f>IF(A935="","",IF(OR(D935="",E935=""),"",IF(E935&lt;=D935,1,0)))</x:f>
      </x:c>
      <x:c r="N935" s="120" t="str">
        <x:f>IF(A935="","",IF(OR(H935="",I935=""),"",IFERROR(I935/H935,0)))</x:f>
      </x:c>
      <x:c r="O935" s="113" t="str">
        <x:f>IF(A935="","",IF(OR(D935="",E935=""),"",MAX(0,E935-D935)))</x:f>
      </x:c>
      <x:c r="P935" s="113" t="str">
        <x:f>IF(B935="","",WEEKDAY(B935,2))</x:f>
      </x:c>
      <x:c r="Q935" s="113" t="str">
        <x:f>IF(B935="","",MONTH(B935))</x:f>
      </x:c>
      <x:c r="R935" s="113" t="str">
        <x:f>IF(B935="","",YEAR(B935))</x:f>
      </x:c>
    </x:row>
    <x:row r="936" ht="20" customHeight="1">
      <x:c r="A936" s="247"/>
      <x:c r="B936" s="248"/>
      <x:c r="C936" s="247"/>
      <x:c r="D936" s="248"/>
      <x:c r="E936" s="248"/>
      <x:c r="F936" s="247"/>
      <x:c r="G936" s="247"/>
      <x:c r="H936" s="247"/>
      <x:c r="I936" s="247"/>
      <x:c r="J936" s="249"/>
      <x:c r="K936" s="247"/>
      <x:c r="L936" s="247"/>
      <x:c r="M936" s="113" t="str">
        <x:f>IF(A936="","",IF(OR(D936="",E936=""),"",IF(E936&lt;=D936,1,0)))</x:f>
      </x:c>
      <x:c r="N936" s="120" t="str">
        <x:f>IF(A936="","",IF(OR(H936="",I936=""),"",IFERROR(I936/H936,0)))</x:f>
      </x:c>
      <x:c r="O936" s="113" t="str">
        <x:f>IF(A936="","",IF(OR(D936="",E936=""),"",MAX(0,E936-D936)))</x:f>
      </x:c>
      <x:c r="P936" s="113" t="str">
        <x:f>IF(B936="","",WEEKDAY(B936,2))</x:f>
      </x:c>
      <x:c r="Q936" s="113" t="str">
        <x:f>IF(B936="","",MONTH(B936))</x:f>
      </x:c>
      <x:c r="R936" s="113" t="str">
        <x:f>IF(B936="","",YEAR(B936))</x:f>
      </x:c>
    </x:row>
    <x:row r="937" ht="20" customHeight="1">
      <x:c r="A937" s="247"/>
      <x:c r="B937" s="248"/>
      <x:c r="C937" s="247"/>
      <x:c r="D937" s="248"/>
      <x:c r="E937" s="248"/>
      <x:c r="F937" s="247"/>
      <x:c r="G937" s="247"/>
      <x:c r="H937" s="247"/>
      <x:c r="I937" s="247"/>
      <x:c r="J937" s="249"/>
      <x:c r="K937" s="247"/>
      <x:c r="L937" s="247"/>
      <x:c r="M937" s="113" t="str">
        <x:f>IF(A937="","",IF(OR(D937="",E937=""),"",IF(E937&lt;=D937,1,0)))</x:f>
      </x:c>
      <x:c r="N937" s="120" t="str">
        <x:f>IF(A937="","",IF(OR(H937="",I937=""),"",IFERROR(I937/H937,0)))</x:f>
      </x:c>
      <x:c r="O937" s="113" t="str">
        <x:f>IF(A937="","",IF(OR(D937="",E937=""),"",MAX(0,E937-D937)))</x:f>
      </x:c>
      <x:c r="P937" s="113" t="str">
        <x:f>IF(B937="","",WEEKDAY(B937,2))</x:f>
      </x:c>
      <x:c r="Q937" s="113" t="str">
        <x:f>IF(B937="","",MONTH(B937))</x:f>
      </x:c>
      <x:c r="R937" s="113" t="str">
        <x:f>IF(B937="","",YEAR(B937))</x:f>
      </x:c>
    </x:row>
    <x:row r="938" ht="20" customHeight="1">
      <x:c r="A938" s="247"/>
      <x:c r="B938" s="248"/>
      <x:c r="C938" s="247"/>
      <x:c r="D938" s="248"/>
      <x:c r="E938" s="248"/>
      <x:c r="F938" s="247"/>
      <x:c r="G938" s="247"/>
      <x:c r="H938" s="247"/>
      <x:c r="I938" s="247"/>
      <x:c r="J938" s="249"/>
      <x:c r="K938" s="247"/>
      <x:c r="L938" s="247"/>
      <x:c r="M938" s="113" t="str">
        <x:f>IF(A938="","",IF(OR(D938="",E938=""),"",IF(E938&lt;=D938,1,0)))</x:f>
      </x:c>
      <x:c r="N938" s="120" t="str">
        <x:f>IF(A938="","",IF(OR(H938="",I938=""),"",IFERROR(I938/H938,0)))</x:f>
      </x:c>
      <x:c r="O938" s="113" t="str">
        <x:f>IF(A938="","",IF(OR(D938="",E938=""),"",MAX(0,E938-D938)))</x:f>
      </x:c>
      <x:c r="P938" s="113" t="str">
        <x:f>IF(B938="","",WEEKDAY(B938,2))</x:f>
      </x:c>
      <x:c r="Q938" s="113" t="str">
        <x:f>IF(B938="","",MONTH(B938))</x:f>
      </x:c>
      <x:c r="R938" s="113" t="str">
        <x:f>IF(B938="","",YEAR(B938))</x:f>
      </x:c>
    </x:row>
    <x:row r="939" ht="20" customHeight="1">
      <x:c r="A939" s="247"/>
      <x:c r="B939" s="248"/>
      <x:c r="C939" s="247"/>
      <x:c r="D939" s="248"/>
      <x:c r="E939" s="248"/>
      <x:c r="F939" s="247"/>
      <x:c r="G939" s="247"/>
      <x:c r="H939" s="247"/>
      <x:c r="I939" s="247"/>
      <x:c r="J939" s="249"/>
      <x:c r="K939" s="247"/>
      <x:c r="L939" s="247"/>
      <x:c r="M939" s="113" t="str">
        <x:f>IF(A939="","",IF(OR(D939="",E939=""),"",IF(E939&lt;=D939,1,0)))</x:f>
      </x:c>
      <x:c r="N939" s="120" t="str">
        <x:f>IF(A939="","",IF(OR(H939="",I939=""),"",IFERROR(I939/H939,0)))</x:f>
      </x:c>
      <x:c r="O939" s="113" t="str">
        <x:f>IF(A939="","",IF(OR(D939="",E939=""),"",MAX(0,E939-D939)))</x:f>
      </x:c>
      <x:c r="P939" s="113" t="str">
        <x:f>IF(B939="","",WEEKDAY(B939,2))</x:f>
      </x:c>
      <x:c r="Q939" s="113" t="str">
        <x:f>IF(B939="","",MONTH(B939))</x:f>
      </x:c>
      <x:c r="R939" s="113" t="str">
        <x:f>IF(B939="","",YEAR(B939))</x:f>
      </x:c>
    </x:row>
    <x:row r="940" ht="20" customHeight="1">
      <x:c r="A940" s="247"/>
      <x:c r="B940" s="248"/>
      <x:c r="C940" s="247"/>
      <x:c r="D940" s="248"/>
      <x:c r="E940" s="248"/>
      <x:c r="F940" s="247"/>
      <x:c r="G940" s="247"/>
      <x:c r="H940" s="247"/>
      <x:c r="I940" s="247"/>
      <x:c r="J940" s="249"/>
      <x:c r="K940" s="247"/>
      <x:c r="L940" s="247"/>
      <x:c r="M940" s="113" t="str">
        <x:f>IF(A940="","",IF(OR(D940="",E940=""),"",IF(E940&lt;=D940,1,0)))</x:f>
      </x:c>
      <x:c r="N940" s="120" t="str">
        <x:f>IF(A940="","",IF(OR(H940="",I940=""),"",IFERROR(I940/H940,0)))</x:f>
      </x:c>
      <x:c r="O940" s="113" t="str">
        <x:f>IF(A940="","",IF(OR(D940="",E940=""),"",MAX(0,E940-D940)))</x:f>
      </x:c>
      <x:c r="P940" s="113" t="str">
        <x:f>IF(B940="","",WEEKDAY(B940,2))</x:f>
      </x:c>
      <x:c r="Q940" s="113" t="str">
        <x:f>IF(B940="","",MONTH(B940))</x:f>
      </x:c>
      <x:c r="R940" s="113" t="str">
        <x:f>IF(B940="","",YEAR(B940))</x:f>
      </x:c>
    </x:row>
    <x:row r="941" ht="20" customHeight="1">
      <x:c r="A941" s="247"/>
      <x:c r="B941" s="248"/>
      <x:c r="C941" s="247"/>
      <x:c r="D941" s="248"/>
      <x:c r="E941" s="248"/>
      <x:c r="F941" s="247"/>
      <x:c r="G941" s="247"/>
      <x:c r="H941" s="247"/>
      <x:c r="I941" s="247"/>
      <x:c r="J941" s="249"/>
      <x:c r="K941" s="247"/>
      <x:c r="L941" s="247"/>
      <x:c r="M941" s="113" t="str">
        <x:f>IF(A941="","",IF(OR(D941="",E941=""),"",IF(E941&lt;=D941,1,0)))</x:f>
      </x:c>
      <x:c r="N941" s="120" t="str">
        <x:f>IF(A941="","",IF(OR(H941="",I941=""),"",IFERROR(I941/H941,0)))</x:f>
      </x:c>
      <x:c r="O941" s="113" t="str">
        <x:f>IF(A941="","",IF(OR(D941="",E941=""),"",MAX(0,E941-D941)))</x:f>
      </x:c>
      <x:c r="P941" s="113" t="str">
        <x:f>IF(B941="","",WEEKDAY(B941,2))</x:f>
      </x:c>
      <x:c r="Q941" s="113" t="str">
        <x:f>IF(B941="","",MONTH(B941))</x:f>
      </x:c>
      <x:c r="R941" s="113" t="str">
        <x:f>IF(B941="","",YEAR(B941))</x:f>
      </x:c>
    </x:row>
    <x:row r="942" ht="20" customHeight="1">
      <x:c r="A942" s="247"/>
      <x:c r="B942" s="248"/>
      <x:c r="C942" s="247"/>
      <x:c r="D942" s="248"/>
      <x:c r="E942" s="248"/>
      <x:c r="F942" s="247"/>
      <x:c r="G942" s="247"/>
      <x:c r="H942" s="247"/>
      <x:c r="I942" s="247"/>
      <x:c r="J942" s="249"/>
      <x:c r="K942" s="247"/>
      <x:c r="L942" s="247"/>
      <x:c r="M942" s="113" t="str">
        <x:f>IF(A942="","",IF(OR(D942="",E942=""),"",IF(E942&lt;=D942,1,0)))</x:f>
      </x:c>
      <x:c r="N942" s="120" t="str">
        <x:f>IF(A942="","",IF(OR(H942="",I942=""),"",IFERROR(I942/H942,0)))</x:f>
      </x:c>
      <x:c r="O942" s="113" t="str">
        <x:f>IF(A942="","",IF(OR(D942="",E942=""),"",MAX(0,E942-D942)))</x:f>
      </x:c>
      <x:c r="P942" s="113" t="str">
        <x:f>IF(B942="","",WEEKDAY(B942,2))</x:f>
      </x:c>
      <x:c r="Q942" s="113" t="str">
        <x:f>IF(B942="","",MONTH(B942))</x:f>
      </x:c>
      <x:c r="R942" s="113" t="str">
        <x:f>IF(B942="","",YEAR(B942))</x:f>
      </x:c>
    </x:row>
    <x:row r="943" ht="20" customHeight="1">
      <x:c r="A943" s="247"/>
      <x:c r="B943" s="248"/>
      <x:c r="C943" s="247"/>
      <x:c r="D943" s="248"/>
      <x:c r="E943" s="248"/>
      <x:c r="F943" s="247"/>
      <x:c r="G943" s="247"/>
      <x:c r="H943" s="247"/>
      <x:c r="I943" s="247"/>
      <x:c r="J943" s="249"/>
      <x:c r="K943" s="247"/>
      <x:c r="L943" s="247"/>
      <x:c r="M943" s="113" t="str">
        <x:f>IF(A943="","",IF(OR(D943="",E943=""),"",IF(E943&lt;=D943,1,0)))</x:f>
      </x:c>
      <x:c r="N943" s="120" t="str">
        <x:f>IF(A943="","",IF(OR(H943="",I943=""),"",IFERROR(I943/H943,0)))</x:f>
      </x:c>
      <x:c r="O943" s="113" t="str">
        <x:f>IF(A943="","",IF(OR(D943="",E943=""),"",MAX(0,E943-D943)))</x:f>
      </x:c>
      <x:c r="P943" s="113" t="str">
        <x:f>IF(B943="","",WEEKDAY(B943,2))</x:f>
      </x:c>
      <x:c r="Q943" s="113" t="str">
        <x:f>IF(B943="","",MONTH(B943))</x:f>
      </x:c>
      <x:c r="R943" s="113" t="str">
        <x:f>IF(B943="","",YEAR(B943))</x:f>
      </x:c>
    </x:row>
    <x:row r="944" ht="20" customHeight="1">
      <x:c r="A944" s="247"/>
      <x:c r="B944" s="248"/>
      <x:c r="C944" s="247"/>
      <x:c r="D944" s="248"/>
      <x:c r="E944" s="248"/>
      <x:c r="F944" s="247"/>
      <x:c r="G944" s="247"/>
      <x:c r="H944" s="247"/>
      <x:c r="I944" s="247"/>
      <x:c r="J944" s="249"/>
      <x:c r="K944" s="247"/>
      <x:c r="L944" s="247"/>
      <x:c r="M944" s="113" t="str">
        <x:f>IF(A944="","",IF(OR(D944="",E944=""),"",IF(E944&lt;=D944,1,0)))</x:f>
      </x:c>
      <x:c r="N944" s="120" t="str">
        <x:f>IF(A944="","",IF(OR(H944="",I944=""),"",IFERROR(I944/H944,0)))</x:f>
      </x:c>
      <x:c r="O944" s="113" t="str">
        <x:f>IF(A944="","",IF(OR(D944="",E944=""),"",MAX(0,E944-D944)))</x:f>
      </x:c>
      <x:c r="P944" s="113" t="str">
        <x:f>IF(B944="","",WEEKDAY(B944,2))</x:f>
      </x:c>
      <x:c r="Q944" s="113" t="str">
        <x:f>IF(B944="","",MONTH(B944))</x:f>
      </x:c>
      <x:c r="R944" s="113" t="str">
        <x:f>IF(B944="","",YEAR(B944))</x:f>
      </x:c>
    </x:row>
    <x:row r="945" ht="20" customHeight="1">
      <x:c r="A945" s="247"/>
      <x:c r="B945" s="248"/>
      <x:c r="C945" s="247"/>
      <x:c r="D945" s="248"/>
      <x:c r="E945" s="248"/>
      <x:c r="F945" s="247"/>
      <x:c r="G945" s="247"/>
      <x:c r="H945" s="247"/>
      <x:c r="I945" s="247"/>
      <x:c r="J945" s="249"/>
      <x:c r="K945" s="247"/>
      <x:c r="L945" s="247"/>
      <x:c r="M945" s="113" t="str">
        <x:f>IF(A945="","",IF(OR(D945="",E945=""),"",IF(E945&lt;=D945,1,0)))</x:f>
      </x:c>
      <x:c r="N945" s="120" t="str">
        <x:f>IF(A945="","",IF(OR(H945="",I945=""),"",IFERROR(I945/H945,0)))</x:f>
      </x:c>
      <x:c r="O945" s="113" t="str">
        <x:f>IF(A945="","",IF(OR(D945="",E945=""),"",MAX(0,E945-D945)))</x:f>
      </x:c>
      <x:c r="P945" s="113" t="str">
        <x:f>IF(B945="","",WEEKDAY(B945,2))</x:f>
      </x:c>
      <x:c r="Q945" s="113" t="str">
        <x:f>IF(B945="","",MONTH(B945))</x:f>
      </x:c>
      <x:c r="R945" s="113" t="str">
        <x:f>IF(B945="","",YEAR(B945))</x:f>
      </x:c>
    </x:row>
    <x:row r="946" ht="20" customHeight="1">
      <x:c r="A946" s="247"/>
      <x:c r="B946" s="248"/>
      <x:c r="C946" s="247"/>
      <x:c r="D946" s="248"/>
      <x:c r="E946" s="248"/>
      <x:c r="F946" s="247"/>
      <x:c r="G946" s="247"/>
      <x:c r="H946" s="247"/>
      <x:c r="I946" s="247"/>
      <x:c r="J946" s="249"/>
      <x:c r="K946" s="247"/>
      <x:c r="L946" s="247"/>
      <x:c r="M946" s="113" t="str">
        <x:f>IF(A946="","",IF(OR(D946="",E946=""),"",IF(E946&lt;=D946,1,0)))</x:f>
      </x:c>
      <x:c r="N946" s="120" t="str">
        <x:f>IF(A946="","",IF(OR(H946="",I946=""),"",IFERROR(I946/H946,0)))</x:f>
      </x:c>
      <x:c r="O946" s="113" t="str">
        <x:f>IF(A946="","",IF(OR(D946="",E946=""),"",MAX(0,E946-D946)))</x:f>
      </x:c>
      <x:c r="P946" s="113" t="str">
        <x:f>IF(B946="","",WEEKDAY(B946,2))</x:f>
      </x:c>
      <x:c r="Q946" s="113" t="str">
        <x:f>IF(B946="","",MONTH(B946))</x:f>
      </x:c>
      <x:c r="R946" s="113" t="str">
        <x:f>IF(B946="","",YEAR(B946))</x:f>
      </x:c>
    </x:row>
    <x:row r="947" ht="20" customHeight="1">
      <x:c r="A947" s="247"/>
      <x:c r="B947" s="248"/>
      <x:c r="C947" s="247"/>
      <x:c r="D947" s="248"/>
      <x:c r="E947" s="248"/>
      <x:c r="F947" s="247"/>
      <x:c r="G947" s="247"/>
      <x:c r="H947" s="247"/>
      <x:c r="I947" s="247"/>
      <x:c r="J947" s="249"/>
      <x:c r="K947" s="247"/>
      <x:c r="L947" s="247"/>
      <x:c r="M947" s="113" t="str">
        <x:f>IF(A947="","",IF(OR(D947="",E947=""),"",IF(E947&lt;=D947,1,0)))</x:f>
      </x:c>
      <x:c r="N947" s="120" t="str">
        <x:f>IF(A947="","",IF(OR(H947="",I947=""),"",IFERROR(I947/H947,0)))</x:f>
      </x:c>
      <x:c r="O947" s="113" t="str">
        <x:f>IF(A947="","",IF(OR(D947="",E947=""),"",MAX(0,E947-D947)))</x:f>
      </x:c>
      <x:c r="P947" s="113" t="str">
        <x:f>IF(B947="","",WEEKDAY(B947,2))</x:f>
      </x:c>
      <x:c r="Q947" s="113" t="str">
        <x:f>IF(B947="","",MONTH(B947))</x:f>
      </x:c>
      <x:c r="R947" s="113" t="str">
        <x:f>IF(B947="","",YEAR(B947))</x:f>
      </x:c>
    </x:row>
    <x:row r="948" ht="20" customHeight="1">
      <x:c r="A948" s="247"/>
      <x:c r="B948" s="248"/>
      <x:c r="C948" s="247"/>
      <x:c r="D948" s="248"/>
      <x:c r="E948" s="248"/>
      <x:c r="F948" s="247"/>
      <x:c r="G948" s="247"/>
      <x:c r="H948" s="247"/>
      <x:c r="I948" s="247"/>
      <x:c r="J948" s="249"/>
      <x:c r="K948" s="247"/>
      <x:c r="L948" s="247"/>
      <x:c r="M948" s="113" t="str">
        <x:f>IF(A948="","",IF(OR(D948="",E948=""),"",IF(E948&lt;=D948,1,0)))</x:f>
      </x:c>
      <x:c r="N948" s="120" t="str">
        <x:f>IF(A948="","",IF(OR(H948="",I948=""),"",IFERROR(I948/H948,0)))</x:f>
      </x:c>
      <x:c r="O948" s="113" t="str">
        <x:f>IF(A948="","",IF(OR(D948="",E948=""),"",MAX(0,E948-D948)))</x:f>
      </x:c>
      <x:c r="P948" s="113" t="str">
        <x:f>IF(B948="","",WEEKDAY(B948,2))</x:f>
      </x:c>
      <x:c r="Q948" s="113" t="str">
        <x:f>IF(B948="","",MONTH(B948))</x:f>
      </x:c>
      <x:c r="R948" s="113" t="str">
        <x:f>IF(B948="","",YEAR(B948))</x:f>
      </x:c>
    </x:row>
    <x:row r="949" ht="20" customHeight="1">
      <x:c r="A949" s="247"/>
      <x:c r="B949" s="248"/>
      <x:c r="C949" s="247"/>
      <x:c r="D949" s="248"/>
      <x:c r="E949" s="248"/>
      <x:c r="F949" s="247"/>
      <x:c r="G949" s="247"/>
      <x:c r="H949" s="247"/>
      <x:c r="I949" s="247"/>
      <x:c r="J949" s="249"/>
      <x:c r="K949" s="247"/>
      <x:c r="L949" s="247"/>
      <x:c r="M949" s="113" t="str">
        <x:f>IF(A949="","",IF(OR(D949="",E949=""),"",IF(E949&lt;=D949,1,0)))</x:f>
      </x:c>
      <x:c r="N949" s="120" t="str">
        <x:f>IF(A949="","",IF(OR(H949="",I949=""),"",IFERROR(I949/H949,0)))</x:f>
      </x:c>
      <x:c r="O949" s="113" t="str">
        <x:f>IF(A949="","",IF(OR(D949="",E949=""),"",MAX(0,E949-D949)))</x:f>
      </x:c>
      <x:c r="P949" s="113" t="str">
        <x:f>IF(B949="","",WEEKDAY(B949,2))</x:f>
      </x:c>
      <x:c r="Q949" s="113" t="str">
        <x:f>IF(B949="","",MONTH(B949))</x:f>
      </x:c>
      <x:c r="R949" s="113" t="str">
        <x:f>IF(B949="","",YEAR(B949))</x:f>
      </x:c>
    </x:row>
    <x:row r="950" ht="20" customHeight="1">
      <x:c r="A950" s="247"/>
      <x:c r="B950" s="248"/>
      <x:c r="C950" s="247"/>
      <x:c r="D950" s="248"/>
      <x:c r="E950" s="248"/>
      <x:c r="F950" s="247"/>
      <x:c r="G950" s="247"/>
      <x:c r="H950" s="247"/>
      <x:c r="I950" s="247"/>
      <x:c r="J950" s="249"/>
      <x:c r="K950" s="247"/>
      <x:c r="L950" s="247"/>
      <x:c r="M950" s="113" t="str">
        <x:f>IF(A950="","",IF(OR(D950="",E950=""),"",IF(E950&lt;=D950,1,0)))</x:f>
      </x:c>
      <x:c r="N950" s="120" t="str">
        <x:f>IF(A950="","",IF(OR(H950="",I950=""),"",IFERROR(I950/H950,0)))</x:f>
      </x:c>
      <x:c r="O950" s="113" t="str">
        <x:f>IF(A950="","",IF(OR(D950="",E950=""),"",MAX(0,E950-D950)))</x:f>
      </x:c>
      <x:c r="P950" s="113" t="str">
        <x:f>IF(B950="","",WEEKDAY(B950,2))</x:f>
      </x:c>
      <x:c r="Q950" s="113" t="str">
        <x:f>IF(B950="","",MONTH(B950))</x:f>
      </x:c>
      <x:c r="R950" s="113" t="str">
        <x:f>IF(B950="","",YEAR(B950))</x:f>
      </x:c>
    </x:row>
    <x:row r="951" ht="20" customHeight="1">
      <x:c r="A951" s="247"/>
      <x:c r="B951" s="248"/>
      <x:c r="C951" s="247"/>
      <x:c r="D951" s="248"/>
      <x:c r="E951" s="248"/>
      <x:c r="F951" s="247"/>
      <x:c r="G951" s="247"/>
      <x:c r="H951" s="247"/>
      <x:c r="I951" s="247"/>
      <x:c r="J951" s="249"/>
      <x:c r="K951" s="247"/>
      <x:c r="L951" s="247"/>
      <x:c r="M951" s="113" t="str">
        <x:f>IF(A951="","",IF(OR(D951="",E951=""),"",IF(E951&lt;=D951,1,0)))</x:f>
      </x:c>
      <x:c r="N951" s="120" t="str">
        <x:f>IF(A951="","",IF(OR(H951="",I951=""),"",IFERROR(I951/H951,0)))</x:f>
      </x:c>
      <x:c r="O951" s="113" t="str">
        <x:f>IF(A951="","",IF(OR(D951="",E951=""),"",MAX(0,E951-D951)))</x:f>
      </x:c>
      <x:c r="P951" s="113" t="str">
        <x:f>IF(B951="","",WEEKDAY(B951,2))</x:f>
      </x:c>
      <x:c r="Q951" s="113" t="str">
        <x:f>IF(B951="","",MONTH(B951))</x:f>
      </x:c>
      <x:c r="R951" s="113" t="str">
        <x:f>IF(B951="","",YEAR(B951))</x:f>
      </x:c>
    </x:row>
    <x:row r="952" ht="20" customHeight="1">
      <x:c r="A952" s="247"/>
      <x:c r="B952" s="248"/>
      <x:c r="C952" s="247"/>
      <x:c r="D952" s="248"/>
      <x:c r="E952" s="248"/>
      <x:c r="F952" s="247"/>
      <x:c r="G952" s="247"/>
      <x:c r="H952" s="247"/>
      <x:c r="I952" s="247"/>
      <x:c r="J952" s="249"/>
      <x:c r="K952" s="247"/>
      <x:c r="L952" s="247"/>
      <x:c r="M952" s="113" t="str">
        <x:f>IF(A952="","",IF(OR(D952="",E952=""),"",IF(E952&lt;=D952,1,0)))</x:f>
      </x:c>
      <x:c r="N952" s="120" t="str">
        <x:f>IF(A952="","",IF(OR(H952="",I952=""),"",IFERROR(I952/H952,0)))</x:f>
      </x:c>
      <x:c r="O952" s="113" t="str">
        <x:f>IF(A952="","",IF(OR(D952="",E952=""),"",MAX(0,E952-D952)))</x:f>
      </x:c>
      <x:c r="P952" s="113" t="str">
        <x:f>IF(B952="","",WEEKDAY(B952,2))</x:f>
      </x:c>
      <x:c r="Q952" s="113" t="str">
        <x:f>IF(B952="","",MONTH(B952))</x:f>
      </x:c>
      <x:c r="R952" s="113" t="str">
        <x:f>IF(B952="","",YEAR(B952))</x:f>
      </x:c>
    </x:row>
    <x:row r="953" ht="20" customHeight="1">
      <x:c r="A953" s="247"/>
      <x:c r="B953" s="248"/>
      <x:c r="C953" s="247"/>
      <x:c r="D953" s="248"/>
      <x:c r="E953" s="248"/>
      <x:c r="F953" s="247"/>
      <x:c r="G953" s="247"/>
      <x:c r="H953" s="247"/>
      <x:c r="I953" s="247"/>
      <x:c r="J953" s="249"/>
      <x:c r="K953" s="247"/>
      <x:c r="L953" s="247"/>
      <x:c r="M953" s="113" t="str">
        <x:f>IF(A953="","",IF(OR(D953="",E953=""),"",IF(E953&lt;=D953,1,0)))</x:f>
      </x:c>
      <x:c r="N953" s="120" t="str">
        <x:f>IF(A953="","",IF(OR(H953="",I953=""),"",IFERROR(I953/H953,0)))</x:f>
      </x:c>
      <x:c r="O953" s="113" t="str">
        <x:f>IF(A953="","",IF(OR(D953="",E953=""),"",MAX(0,E953-D953)))</x:f>
      </x:c>
      <x:c r="P953" s="113" t="str">
        <x:f>IF(B953="","",WEEKDAY(B953,2))</x:f>
      </x:c>
      <x:c r="Q953" s="113" t="str">
        <x:f>IF(B953="","",MONTH(B953))</x:f>
      </x:c>
      <x:c r="R953" s="113" t="str">
        <x:f>IF(B953="","",YEAR(B953))</x:f>
      </x:c>
    </x:row>
    <x:row r="954" ht="20" customHeight="1">
      <x:c r="A954" s="247"/>
      <x:c r="B954" s="248"/>
      <x:c r="C954" s="247"/>
      <x:c r="D954" s="248"/>
      <x:c r="E954" s="248"/>
      <x:c r="F954" s="247"/>
      <x:c r="G954" s="247"/>
      <x:c r="H954" s="247"/>
      <x:c r="I954" s="247"/>
      <x:c r="J954" s="249"/>
      <x:c r="K954" s="247"/>
      <x:c r="L954" s="247"/>
      <x:c r="M954" s="113" t="str">
        <x:f>IF(A954="","",IF(OR(D954="",E954=""),"",IF(E954&lt;=D954,1,0)))</x:f>
      </x:c>
      <x:c r="N954" s="120" t="str">
        <x:f>IF(A954="","",IF(OR(H954="",I954=""),"",IFERROR(I954/H954,0)))</x:f>
      </x:c>
      <x:c r="O954" s="113" t="str">
        <x:f>IF(A954="","",IF(OR(D954="",E954=""),"",MAX(0,E954-D954)))</x:f>
      </x:c>
      <x:c r="P954" s="113" t="str">
        <x:f>IF(B954="","",WEEKDAY(B954,2))</x:f>
      </x:c>
      <x:c r="Q954" s="113" t="str">
        <x:f>IF(B954="","",MONTH(B954))</x:f>
      </x:c>
      <x:c r="R954" s="113" t="str">
        <x:f>IF(B954="","",YEAR(B954))</x:f>
      </x:c>
    </x:row>
    <x:row r="955" ht="20" customHeight="1">
      <x:c r="A955" s="247"/>
      <x:c r="B955" s="248"/>
      <x:c r="C955" s="247"/>
      <x:c r="D955" s="248"/>
      <x:c r="E955" s="248"/>
      <x:c r="F955" s="247"/>
      <x:c r="G955" s="247"/>
      <x:c r="H955" s="247"/>
      <x:c r="I955" s="247"/>
      <x:c r="J955" s="249"/>
      <x:c r="K955" s="247"/>
      <x:c r="L955" s="247"/>
      <x:c r="M955" s="113" t="str">
        <x:f>IF(A955="","",IF(OR(D955="",E955=""),"",IF(E955&lt;=D955,1,0)))</x:f>
      </x:c>
      <x:c r="N955" s="120" t="str">
        <x:f>IF(A955="","",IF(OR(H955="",I955=""),"",IFERROR(I955/H955,0)))</x:f>
      </x:c>
      <x:c r="O955" s="113" t="str">
        <x:f>IF(A955="","",IF(OR(D955="",E955=""),"",MAX(0,E955-D955)))</x:f>
      </x:c>
      <x:c r="P955" s="113" t="str">
        <x:f>IF(B955="","",WEEKDAY(B955,2))</x:f>
      </x:c>
      <x:c r="Q955" s="113" t="str">
        <x:f>IF(B955="","",MONTH(B955))</x:f>
      </x:c>
      <x:c r="R955" s="113" t="str">
        <x:f>IF(B955="","",YEAR(B955))</x:f>
      </x:c>
    </x:row>
    <x:row r="956" ht="20" customHeight="1">
      <x:c r="A956" s="247"/>
      <x:c r="B956" s="248"/>
      <x:c r="C956" s="247"/>
      <x:c r="D956" s="248"/>
      <x:c r="E956" s="248"/>
      <x:c r="F956" s="247"/>
      <x:c r="G956" s="247"/>
      <x:c r="H956" s="247"/>
      <x:c r="I956" s="247"/>
      <x:c r="J956" s="249"/>
      <x:c r="K956" s="247"/>
      <x:c r="L956" s="247"/>
      <x:c r="M956" s="113" t="str">
        <x:f>IF(A956="","",IF(OR(D956="",E956=""),"",IF(E956&lt;=D956,1,0)))</x:f>
      </x:c>
      <x:c r="N956" s="120" t="str">
        <x:f>IF(A956="","",IF(OR(H956="",I956=""),"",IFERROR(I956/H956,0)))</x:f>
      </x:c>
      <x:c r="O956" s="113" t="str">
        <x:f>IF(A956="","",IF(OR(D956="",E956=""),"",MAX(0,E956-D956)))</x:f>
      </x:c>
      <x:c r="P956" s="113" t="str">
        <x:f>IF(B956="","",WEEKDAY(B956,2))</x:f>
      </x:c>
      <x:c r="Q956" s="113" t="str">
        <x:f>IF(B956="","",MONTH(B956))</x:f>
      </x:c>
      <x:c r="R956" s="113" t="str">
        <x:f>IF(B956="","",YEAR(B956))</x:f>
      </x:c>
    </x:row>
    <x:row r="957" ht="20" customHeight="1">
      <x:c r="A957" s="247"/>
      <x:c r="B957" s="248"/>
      <x:c r="C957" s="247"/>
      <x:c r="D957" s="248"/>
      <x:c r="E957" s="248"/>
      <x:c r="F957" s="247"/>
      <x:c r="G957" s="247"/>
      <x:c r="H957" s="247"/>
      <x:c r="I957" s="247"/>
      <x:c r="J957" s="249"/>
      <x:c r="K957" s="247"/>
      <x:c r="L957" s="247"/>
      <x:c r="M957" s="113" t="str">
        <x:f>IF(A957="","",IF(OR(D957="",E957=""),"",IF(E957&lt;=D957,1,0)))</x:f>
      </x:c>
      <x:c r="N957" s="120" t="str">
        <x:f>IF(A957="","",IF(OR(H957="",I957=""),"",IFERROR(I957/H957,0)))</x:f>
      </x:c>
      <x:c r="O957" s="113" t="str">
        <x:f>IF(A957="","",IF(OR(D957="",E957=""),"",MAX(0,E957-D957)))</x:f>
      </x:c>
      <x:c r="P957" s="113" t="str">
        <x:f>IF(B957="","",WEEKDAY(B957,2))</x:f>
      </x:c>
      <x:c r="Q957" s="113" t="str">
        <x:f>IF(B957="","",MONTH(B957))</x:f>
      </x:c>
      <x:c r="R957" s="113" t="str">
        <x:f>IF(B957="","",YEAR(B957))</x:f>
      </x:c>
    </x:row>
    <x:row r="958" ht="20" customHeight="1">
      <x:c r="A958" s="247"/>
      <x:c r="B958" s="248"/>
      <x:c r="C958" s="247"/>
      <x:c r="D958" s="248"/>
      <x:c r="E958" s="248"/>
      <x:c r="F958" s="247"/>
      <x:c r="G958" s="247"/>
      <x:c r="H958" s="247"/>
      <x:c r="I958" s="247"/>
      <x:c r="J958" s="249"/>
      <x:c r="K958" s="247"/>
      <x:c r="L958" s="247"/>
      <x:c r="M958" s="113" t="str">
        <x:f>IF(A958="","",IF(OR(D958="",E958=""),"",IF(E958&lt;=D958,1,0)))</x:f>
      </x:c>
      <x:c r="N958" s="120" t="str">
        <x:f>IF(A958="","",IF(OR(H958="",I958=""),"",IFERROR(I958/H958,0)))</x:f>
      </x:c>
      <x:c r="O958" s="113" t="str">
        <x:f>IF(A958="","",IF(OR(D958="",E958=""),"",MAX(0,E958-D958)))</x:f>
      </x:c>
      <x:c r="P958" s="113" t="str">
        <x:f>IF(B958="","",WEEKDAY(B958,2))</x:f>
      </x:c>
      <x:c r="Q958" s="113" t="str">
        <x:f>IF(B958="","",MONTH(B958))</x:f>
      </x:c>
      <x:c r="R958" s="113" t="str">
        <x:f>IF(B958="","",YEAR(B958))</x:f>
      </x:c>
    </x:row>
    <x:row r="959" ht="20" customHeight="1">
      <x:c r="A959" s="247"/>
      <x:c r="B959" s="248"/>
      <x:c r="C959" s="247"/>
      <x:c r="D959" s="248"/>
      <x:c r="E959" s="248"/>
      <x:c r="F959" s="247"/>
      <x:c r="G959" s="247"/>
      <x:c r="H959" s="247"/>
      <x:c r="I959" s="247"/>
      <x:c r="J959" s="249"/>
      <x:c r="K959" s="247"/>
      <x:c r="L959" s="247"/>
      <x:c r="M959" s="113" t="str">
        <x:f>IF(A959="","",IF(OR(D959="",E959=""),"",IF(E959&lt;=D959,1,0)))</x:f>
      </x:c>
      <x:c r="N959" s="120" t="str">
        <x:f>IF(A959="","",IF(OR(H959="",I959=""),"",IFERROR(I959/H959,0)))</x:f>
      </x:c>
      <x:c r="O959" s="113" t="str">
        <x:f>IF(A959="","",IF(OR(D959="",E959=""),"",MAX(0,E959-D959)))</x:f>
      </x:c>
      <x:c r="P959" s="113" t="str">
        <x:f>IF(B959="","",WEEKDAY(B959,2))</x:f>
      </x:c>
      <x:c r="Q959" s="113" t="str">
        <x:f>IF(B959="","",MONTH(B959))</x:f>
      </x:c>
      <x:c r="R959" s="113" t="str">
        <x:f>IF(B959="","",YEAR(B959))</x:f>
      </x:c>
    </x:row>
    <x:row r="960" ht="20" customHeight="1">
      <x:c r="A960" s="247"/>
      <x:c r="B960" s="248"/>
      <x:c r="C960" s="247"/>
      <x:c r="D960" s="248"/>
      <x:c r="E960" s="248"/>
      <x:c r="F960" s="247"/>
      <x:c r="G960" s="247"/>
      <x:c r="H960" s="247"/>
      <x:c r="I960" s="247"/>
      <x:c r="J960" s="249"/>
      <x:c r="K960" s="247"/>
      <x:c r="L960" s="247"/>
      <x:c r="M960" s="113" t="str">
        <x:f>IF(A960="","",IF(OR(D960="",E960=""),"",IF(E960&lt;=D960,1,0)))</x:f>
      </x:c>
      <x:c r="N960" s="120" t="str">
        <x:f>IF(A960="","",IF(OR(H960="",I960=""),"",IFERROR(I960/H960,0)))</x:f>
      </x:c>
      <x:c r="O960" s="113" t="str">
        <x:f>IF(A960="","",IF(OR(D960="",E960=""),"",MAX(0,E960-D960)))</x:f>
      </x:c>
      <x:c r="P960" s="113" t="str">
        <x:f>IF(B960="","",WEEKDAY(B960,2))</x:f>
      </x:c>
      <x:c r="Q960" s="113" t="str">
        <x:f>IF(B960="","",MONTH(B960))</x:f>
      </x:c>
      <x:c r="R960" s="113" t="str">
        <x:f>IF(B960="","",YEAR(B960))</x:f>
      </x:c>
    </x:row>
    <x:row r="961" ht="20" customHeight="1">
      <x:c r="A961" s="247"/>
      <x:c r="B961" s="248"/>
      <x:c r="C961" s="247"/>
      <x:c r="D961" s="248"/>
      <x:c r="E961" s="248"/>
      <x:c r="F961" s="247"/>
      <x:c r="G961" s="247"/>
      <x:c r="H961" s="247"/>
      <x:c r="I961" s="247"/>
      <x:c r="J961" s="249"/>
      <x:c r="K961" s="247"/>
      <x:c r="L961" s="247"/>
      <x:c r="M961" s="113" t="str">
        <x:f>IF(A961="","",IF(OR(D961="",E961=""),"",IF(E961&lt;=D961,1,0)))</x:f>
      </x:c>
      <x:c r="N961" s="120" t="str">
        <x:f>IF(A961="","",IF(OR(H961="",I961=""),"",IFERROR(I961/H961,0)))</x:f>
      </x:c>
      <x:c r="O961" s="113" t="str">
        <x:f>IF(A961="","",IF(OR(D961="",E961=""),"",MAX(0,E961-D961)))</x:f>
      </x:c>
      <x:c r="P961" s="113" t="str">
        <x:f>IF(B961="","",WEEKDAY(B961,2))</x:f>
      </x:c>
      <x:c r="Q961" s="113" t="str">
        <x:f>IF(B961="","",MONTH(B961))</x:f>
      </x:c>
      <x:c r="R961" s="113" t="str">
        <x:f>IF(B961="","",YEAR(B961))</x:f>
      </x:c>
    </x:row>
    <x:row r="962" ht="20" customHeight="1">
      <x:c r="A962" s="247"/>
      <x:c r="B962" s="248"/>
      <x:c r="C962" s="247"/>
      <x:c r="D962" s="248"/>
      <x:c r="E962" s="248"/>
      <x:c r="F962" s="247"/>
      <x:c r="G962" s="247"/>
      <x:c r="H962" s="247"/>
      <x:c r="I962" s="247"/>
      <x:c r="J962" s="249"/>
      <x:c r="K962" s="247"/>
      <x:c r="L962" s="247"/>
      <x:c r="M962" s="113" t="str">
        <x:f>IF(A962="","",IF(OR(D962="",E962=""),"",IF(E962&lt;=D962,1,0)))</x:f>
      </x:c>
      <x:c r="N962" s="120" t="str">
        <x:f>IF(A962="","",IF(OR(H962="",I962=""),"",IFERROR(I962/H962,0)))</x:f>
      </x:c>
      <x:c r="O962" s="113" t="str">
        <x:f>IF(A962="","",IF(OR(D962="",E962=""),"",MAX(0,E962-D962)))</x:f>
      </x:c>
      <x:c r="P962" s="113" t="str">
        <x:f>IF(B962="","",WEEKDAY(B962,2))</x:f>
      </x:c>
      <x:c r="Q962" s="113" t="str">
        <x:f>IF(B962="","",MONTH(B962))</x:f>
      </x:c>
      <x:c r="R962" s="113" t="str">
        <x:f>IF(B962="","",YEAR(B962))</x:f>
      </x:c>
    </x:row>
    <x:row r="963" ht="20" customHeight="1">
      <x:c r="A963" s="247"/>
      <x:c r="B963" s="248"/>
      <x:c r="C963" s="247"/>
      <x:c r="D963" s="248"/>
      <x:c r="E963" s="248"/>
      <x:c r="F963" s="247"/>
      <x:c r="G963" s="247"/>
      <x:c r="H963" s="247"/>
      <x:c r="I963" s="247"/>
      <x:c r="J963" s="249"/>
      <x:c r="K963" s="247"/>
      <x:c r="L963" s="247"/>
      <x:c r="M963" s="113" t="str">
        <x:f>IF(A963="","",IF(OR(D963="",E963=""),"",IF(E963&lt;=D963,1,0)))</x:f>
      </x:c>
      <x:c r="N963" s="120" t="str">
        <x:f>IF(A963="","",IF(OR(H963="",I963=""),"",IFERROR(I963/H963,0)))</x:f>
      </x:c>
      <x:c r="O963" s="113" t="str">
        <x:f>IF(A963="","",IF(OR(D963="",E963=""),"",MAX(0,E963-D963)))</x:f>
      </x:c>
      <x:c r="P963" s="113" t="str">
        <x:f>IF(B963="","",WEEKDAY(B963,2))</x:f>
      </x:c>
      <x:c r="Q963" s="113" t="str">
        <x:f>IF(B963="","",MONTH(B963))</x:f>
      </x:c>
      <x:c r="R963" s="113" t="str">
        <x:f>IF(B963="","",YEAR(B963))</x:f>
      </x:c>
    </x:row>
    <x:row r="964" ht="20" customHeight="1">
      <x:c r="A964" s="247"/>
      <x:c r="B964" s="248"/>
      <x:c r="C964" s="247"/>
      <x:c r="D964" s="248"/>
      <x:c r="E964" s="248"/>
      <x:c r="F964" s="247"/>
      <x:c r="G964" s="247"/>
      <x:c r="H964" s="247"/>
      <x:c r="I964" s="247"/>
      <x:c r="J964" s="249"/>
      <x:c r="K964" s="247"/>
      <x:c r="L964" s="247"/>
      <x:c r="M964" s="113" t="str">
        <x:f>IF(A964="","",IF(OR(D964="",E964=""),"",IF(E964&lt;=D964,1,0)))</x:f>
      </x:c>
      <x:c r="N964" s="120" t="str">
        <x:f>IF(A964="","",IF(OR(H964="",I964=""),"",IFERROR(I964/H964,0)))</x:f>
      </x:c>
      <x:c r="O964" s="113" t="str">
        <x:f>IF(A964="","",IF(OR(D964="",E964=""),"",MAX(0,E964-D964)))</x:f>
      </x:c>
      <x:c r="P964" s="113" t="str">
        <x:f>IF(B964="","",WEEKDAY(B964,2))</x:f>
      </x:c>
      <x:c r="Q964" s="113" t="str">
        <x:f>IF(B964="","",MONTH(B964))</x:f>
      </x:c>
      <x:c r="R964" s="113" t="str">
        <x:f>IF(B964="","",YEAR(B964))</x:f>
      </x:c>
    </x:row>
    <x:row r="965" ht="20" customHeight="1">
      <x:c r="A965" s="247"/>
      <x:c r="B965" s="248"/>
      <x:c r="C965" s="247"/>
      <x:c r="D965" s="248"/>
      <x:c r="E965" s="248"/>
      <x:c r="F965" s="247"/>
      <x:c r="G965" s="247"/>
      <x:c r="H965" s="247"/>
      <x:c r="I965" s="247"/>
      <x:c r="J965" s="249"/>
      <x:c r="K965" s="247"/>
      <x:c r="L965" s="247"/>
      <x:c r="M965" s="113" t="str">
        <x:f>IF(A965="","",IF(OR(D965="",E965=""),"",IF(E965&lt;=D965,1,0)))</x:f>
      </x:c>
      <x:c r="N965" s="120" t="str">
        <x:f>IF(A965="","",IF(OR(H965="",I965=""),"",IFERROR(I965/H965,0)))</x:f>
      </x:c>
      <x:c r="O965" s="113" t="str">
        <x:f>IF(A965="","",IF(OR(D965="",E965=""),"",MAX(0,E965-D965)))</x:f>
      </x:c>
      <x:c r="P965" s="113" t="str">
        <x:f>IF(B965="","",WEEKDAY(B965,2))</x:f>
      </x:c>
      <x:c r="Q965" s="113" t="str">
        <x:f>IF(B965="","",MONTH(B965))</x:f>
      </x:c>
      <x:c r="R965" s="113" t="str">
        <x:f>IF(B965="","",YEAR(B965))</x:f>
      </x:c>
    </x:row>
    <x:row r="966" ht="20" customHeight="1">
      <x:c r="A966" s="247"/>
      <x:c r="B966" s="248"/>
      <x:c r="C966" s="247"/>
      <x:c r="D966" s="248"/>
      <x:c r="E966" s="248"/>
      <x:c r="F966" s="247"/>
      <x:c r="G966" s="247"/>
      <x:c r="H966" s="247"/>
      <x:c r="I966" s="247"/>
      <x:c r="J966" s="249"/>
      <x:c r="K966" s="247"/>
      <x:c r="L966" s="247"/>
      <x:c r="M966" s="113" t="str">
        <x:f>IF(A966="","",IF(OR(D966="",E966=""),"",IF(E966&lt;=D966,1,0)))</x:f>
      </x:c>
      <x:c r="N966" s="120" t="str">
        <x:f>IF(A966="","",IF(OR(H966="",I966=""),"",IFERROR(I966/H966,0)))</x:f>
      </x:c>
      <x:c r="O966" s="113" t="str">
        <x:f>IF(A966="","",IF(OR(D966="",E966=""),"",MAX(0,E966-D966)))</x:f>
      </x:c>
      <x:c r="P966" s="113" t="str">
        <x:f>IF(B966="","",WEEKDAY(B966,2))</x:f>
      </x:c>
      <x:c r="Q966" s="113" t="str">
        <x:f>IF(B966="","",MONTH(B966))</x:f>
      </x:c>
      <x:c r="R966" s="113" t="str">
        <x:f>IF(B966="","",YEAR(B966))</x:f>
      </x:c>
    </x:row>
    <x:row r="967" ht="20" customHeight="1">
      <x:c r="A967" s="247"/>
      <x:c r="B967" s="248"/>
      <x:c r="C967" s="247"/>
      <x:c r="D967" s="248"/>
      <x:c r="E967" s="248"/>
      <x:c r="F967" s="247"/>
      <x:c r="G967" s="247"/>
      <x:c r="H967" s="247"/>
      <x:c r="I967" s="247"/>
      <x:c r="J967" s="249"/>
      <x:c r="K967" s="247"/>
      <x:c r="L967" s="247"/>
      <x:c r="M967" s="113" t="str">
        <x:f>IF(A967="","",IF(OR(D967="",E967=""),"",IF(E967&lt;=D967,1,0)))</x:f>
      </x:c>
      <x:c r="N967" s="120" t="str">
        <x:f>IF(A967="","",IF(OR(H967="",I967=""),"",IFERROR(I967/H967,0)))</x:f>
      </x:c>
      <x:c r="O967" s="113" t="str">
        <x:f>IF(A967="","",IF(OR(D967="",E967=""),"",MAX(0,E967-D967)))</x:f>
      </x:c>
      <x:c r="P967" s="113" t="str">
        <x:f>IF(B967="","",WEEKDAY(B967,2))</x:f>
      </x:c>
      <x:c r="Q967" s="113" t="str">
        <x:f>IF(B967="","",MONTH(B967))</x:f>
      </x:c>
      <x:c r="R967" s="113" t="str">
        <x:f>IF(B967="","",YEAR(B967))</x:f>
      </x:c>
    </x:row>
    <x:row r="968" ht="20" customHeight="1">
      <x:c r="A968" s="247"/>
      <x:c r="B968" s="248"/>
      <x:c r="C968" s="247"/>
      <x:c r="D968" s="248"/>
      <x:c r="E968" s="248"/>
      <x:c r="F968" s="247"/>
      <x:c r="G968" s="247"/>
      <x:c r="H968" s="247"/>
      <x:c r="I968" s="247"/>
      <x:c r="J968" s="249"/>
      <x:c r="K968" s="247"/>
      <x:c r="L968" s="247"/>
      <x:c r="M968" s="113" t="str">
        <x:f>IF(A968="","",IF(OR(D968="",E968=""),"",IF(E968&lt;=D968,1,0)))</x:f>
      </x:c>
      <x:c r="N968" s="120" t="str">
        <x:f>IF(A968="","",IF(OR(H968="",I968=""),"",IFERROR(I968/H968,0)))</x:f>
      </x:c>
      <x:c r="O968" s="113" t="str">
        <x:f>IF(A968="","",IF(OR(D968="",E968=""),"",MAX(0,E968-D968)))</x:f>
      </x:c>
      <x:c r="P968" s="113" t="str">
        <x:f>IF(B968="","",WEEKDAY(B968,2))</x:f>
      </x:c>
      <x:c r="Q968" s="113" t="str">
        <x:f>IF(B968="","",MONTH(B968))</x:f>
      </x:c>
      <x:c r="R968" s="113" t="str">
        <x:f>IF(B968="","",YEAR(B968))</x:f>
      </x:c>
    </x:row>
    <x:row r="969" ht="20" customHeight="1">
      <x:c r="A969" s="247"/>
      <x:c r="B969" s="248"/>
      <x:c r="C969" s="247"/>
      <x:c r="D969" s="248"/>
      <x:c r="E969" s="248"/>
      <x:c r="F969" s="247"/>
      <x:c r="G969" s="247"/>
      <x:c r="H969" s="247"/>
      <x:c r="I969" s="247"/>
      <x:c r="J969" s="249"/>
      <x:c r="K969" s="247"/>
      <x:c r="L969" s="247"/>
      <x:c r="M969" s="113" t="str">
        <x:f>IF(A969="","",IF(OR(D969="",E969=""),"",IF(E969&lt;=D969,1,0)))</x:f>
      </x:c>
      <x:c r="N969" s="120" t="str">
        <x:f>IF(A969="","",IF(OR(H969="",I969=""),"",IFERROR(I969/H969,0)))</x:f>
      </x:c>
      <x:c r="O969" s="113" t="str">
        <x:f>IF(A969="","",IF(OR(D969="",E969=""),"",MAX(0,E969-D969)))</x:f>
      </x:c>
      <x:c r="P969" s="113" t="str">
        <x:f>IF(B969="","",WEEKDAY(B969,2))</x:f>
      </x:c>
      <x:c r="Q969" s="113" t="str">
        <x:f>IF(B969="","",MONTH(B969))</x:f>
      </x:c>
      <x:c r="R969" s="113" t="str">
        <x:f>IF(B969="","",YEAR(B969))</x:f>
      </x:c>
    </x:row>
    <x:row r="970" ht="20" customHeight="1">
      <x:c r="A970" s="247"/>
      <x:c r="B970" s="248"/>
      <x:c r="C970" s="247"/>
      <x:c r="D970" s="248"/>
      <x:c r="E970" s="248"/>
      <x:c r="F970" s="247"/>
      <x:c r="G970" s="247"/>
      <x:c r="H970" s="247"/>
      <x:c r="I970" s="247"/>
      <x:c r="J970" s="249"/>
      <x:c r="K970" s="247"/>
      <x:c r="L970" s="247"/>
      <x:c r="M970" s="113" t="str">
        <x:f>IF(A970="","",IF(OR(D970="",E970=""),"",IF(E970&lt;=D970,1,0)))</x:f>
      </x:c>
      <x:c r="N970" s="120" t="str">
        <x:f>IF(A970="","",IF(OR(H970="",I970=""),"",IFERROR(I970/H970,0)))</x:f>
      </x:c>
      <x:c r="O970" s="113" t="str">
        <x:f>IF(A970="","",IF(OR(D970="",E970=""),"",MAX(0,E970-D970)))</x:f>
      </x:c>
      <x:c r="P970" s="113" t="str">
        <x:f>IF(B970="","",WEEKDAY(B970,2))</x:f>
      </x:c>
      <x:c r="Q970" s="113" t="str">
        <x:f>IF(B970="","",MONTH(B970))</x:f>
      </x:c>
      <x:c r="R970" s="113" t="str">
        <x:f>IF(B970="","",YEAR(B970))</x:f>
      </x:c>
    </x:row>
    <x:row r="971" ht="20" customHeight="1">
      <x:c r="A971" s="247"/>
      <x:c r="B971" s="248"/>
      <x:c r="C971" s="247"/>
      <x:c r="D971" s="248"/>
      <x:c r="E971" s="248"/>
      <x:c r="F971" s="247"/>
      <x:c r="G971" s="247"/>
      <x:c r="H971" s="247"/>
      <x:c r="I971" s="247"/>
      <x:c r="J971" s="249"/>
      <x:c r="K971" s="247"/>
      <x:c r="L971" s="247"/>
      <x:c r="M971" s="113" t="str">
        <x:f>IF(A971="","",IF(OR(D971="",E971=""),"",IF(E971&lt;=D971,1,0)))</x:f>
      </x:c>
      <x:c r="N971" s="120" t="str">
        <x:f>IF(A971="","",IF(OR(H971="",I971=""),"",IFERROR(I971/H971,0)))</x:f>
      </x:c>
      <x:c r="O971" s="113" t="str">
        <x:f>IF(A971="","",IF(OR(D971="",E971=""),"",MAX(0,E971-D971)))</x:f>
      </x:c>
      <x:c r="P971" s="113" t="str">
        <x:f>IF(B971="","",WEEKDAY(B971,2))</x:f>
      </x:c>
      <x:c r="Q971" s="113" t="str">
        <x:f>IF(B971="","",MONTH(B971))</x:f>
      </x:c>
      <x:c r="R971" s="113" t="str">
        <x:f>IF(B971="","",YEAR(B971))</x:f>
      </x:c>
    </x:row>
    <x:row r="972" ht="20" customHeight="1">
      <x:c r="A972" s="247"/>
      <x:c r="B972" s="248"/>
      <x:c r="C972" s="247"/>
      <x:c r="D972" s="248"/>
      <x:c r="E972" s="248"/>
      <x:c r="F972" s="247"/>
      <x:c r="G972" s="247"/>
      <x:c r="H972" s="247"/>
      <x:c r="I972" s="247"/>
      <x:c r="J972" s="249"/>
      <x:c r="K972" s="247"/>
      <x:c r="L972" s="247"/>
      <x:c r="M972" s="113" t="str">
        <x:f>IF(A972="","",IF(OR(D972="",E972=""),"",IF(E972&lt;=D972,1,0)))</x:f>
      </x:c>
      <x:c r="N972" s="120" t="str">
        <x:f>IF(A972="","",IF(OR(H972="",I972=""),"",IFERROR(I972/H972,0)))</x:f>
      </x:c>
      <x:c r="O972" s="113" t="str">
        <x:f>IF(A972="","",IF(OR(D972="",E972=""),"",MAX(0,E972-D972)))</x:f>
      </x:c>
      <x:c r="P972" s="113" t="str">
        <x:f>IF(B972="","",WEEKDAY(B972,2))</x:f>
      </x:c>
      <x:c r="Q972" s="113" t="str">
        <x:f>IF(B972="","",MONTH(B972))</x:f>
      </x:c>
      <x:c r="R972" s="113" t="str">
        <x:f>IF(B972="","",YEAR(B972))</x:f>
      </x:c>
    </x:row>
    <x:row r="973" ht="20" customHeight="1">
      <x:c r="A973" s="247"/>
      <x:c r="B973" s="248"/>
      <x:c r="C973" s="247"/>
      <x:c r="D973" s="248"/>
      <x:c r="E973" s="248"/>
      <x:c r="F973" s="247"/>
      <x:c r="G973" s="247"/>
      <x:c r="H973" s="247"/>
      <x:c r="I973" s="247"/>
      <x:c r="J973" s="249"/>
      <x:c r="K973" s="247"/>
      <x:c r="L973" s="247"/>
      <x:c r="M973" s="113" t="str">
        <x:f>IF(A973="","",IF(OR(D973="",E973=""),"",IF(E973&lt;=D973,1,0)))</x:f>
      </x:c>
      <x:c r="N973" s="120" t="str">
        <x:f>IF(A973="","",IF(OR(H973="",I973=""),"",IFERROR(I973/H973,0)))</x:f>
      </x:c>
      <x:c r="O973" s="113" t="str">
        <x:f>IF(A973="","",IF(OR(D973="",E973=""),"",MAX(0,E973-D973)))</x:f>
      </x:c>
      <x:c r="P973" s="113" t="str">
        <x:f>IF(B973="","",WEEKDAY(B973,2))</x:f>
      </x:c>
      <x:c r="Q973" s="113" t="str">
        <x:f>IF(B973="","",MONTH(B973))</x:f>
      </x:c>
      <x:c r="R973" s="113" t="str">
        <x:f>IF(B973="","",YEAR(B973))</x:f>
      </x:c>
    </x:row>
    <x:row r="974" ht="20" customHeight="1">
      <x:c r="A974" s="247"/>
      <x:c r="B974" s="248"/>
      <x:c r="C974" s="247"/>
      <x:c r="D974" s="248"/>
      <x:c r="E974" s="248"/>
      <x:c r="F974" s="247"/>
      <x:c r="G974" s="247"/>
      <x:c r="H974" s="247"/>
      <x:c r="I974" s="247"/>
      <x:c r="J974" s="249"/>
      <x:c r="K974" s="247"/>
      <x:c r="L974" s="247"/>
      <x:c r="M974" s="113" t="str">
        <x:f>IF(A974="","",IF(OR(D974="",E974=""),"",IF(E974&lt;=D974,1,0)))</x:f>
      </x:c>
      <x:c r="N974" s="120" t="str">
        <x:f>IF(A974="","",IF(OR(H974="",I974=""),"",IFERROR(I974/H974,0)))</x:f>
      </x:c>
      <x:c r="O974" s="113" t="str">
        <x:f>IF(A974="","",IF(OR(D974="",E974=""),"",MAX(0,E974-D974)))</x:f>
      </x:c>
      <x:c r="P974" s="113" t="str">
        <x:f>IF(B974="","",WEEKDAY(B974,2))</x:f>
      </x:c>
      <x:c r="Q974" s="113" t="str">
        <x:f>IF(B974="","",MONTH(B974))</x:f>
      </x:c>
      <x:c r="R974" s="113" t="str">
        <x:f>IF(B974="","",YEAR(B974))</x:f>
      </x:c>
    </x:row>
    <x:row r="975" ht="20" customHeight="1">
      <x:c r="A975" s="247"/>
      <x:c r="B975" s="248"/>
      <x:c r="C975" s="247"/>
      <x:c r="D975" s="248"/>
      <x:c r="E975" s="248"/>
      <x:c r="F975" s="247"/>
      <x:c r="G975" s="247"/>
      <x:c r="H975" s="247"/>
      <x:c r="I975" s="247"/>
      <x:c r="J975" s="249"/>
      <x:c r="K975" s="247"/>
      <x:c r="L975" s="247"/>
      <x:c r="M975" s="113" t="str">
        <x:f>IF(A975="","",IF(OR(D975="",E975=""),"",IF(E975&lt;=D975,1,0)))</x:f>
      </x:c>
      <x:c r="N975" s="120" t="str">
        <x:f>IF(A975="","",IF(OR(H975="",I975=""),"",IFERROR(I975/H975,0)))</x:f>
      </x:c>
      <x:c r="O975" s="113" t="str">
        <x:f>IF(A975="","",IF(OR(D975="",E975=""),"",MAX(0,E975-D975)))</x:f>
      </x:c>
      <x:c r="P975" s="113" t="str">
        <x:f>IF(B975="","",WEEKDAY(B975,2))</x:f>
      </x:c>
      <x:c r="Q975" s="113" t="str">
        <x:f>IF(B975="","",MONTH(B975))</x:f>
      </x:c>
      <x:c r="R975" s="113" t="str">
        <x:f>IF(B975="","",YEAR(B975))</x:f>
      </x:c>
    </x:row>
    <x:row r="976" ht="20" customHeight="1">
      <x:c r="A976" s="247"/>
      <x:c r="B976" s="248"/>
      <x:c r="C976" s="247"/>
      <x:c r="D976" s="248"/>
      <x:c r="E976" s="248"/>
      <x:c r="F976" s="247"/>
      <x:c r="G976" s="247"/>
      <x:c r="H976" s="247"/>
      <x:c r="I976" s="247"/>
      <x:c r="J976" s="249"/>
      <x:c r="K976" s="247"/>
      <x:c r="L976" s="247"/>
      <x:c r="M976" s="113" t="str">
        <x:f>IF(A976="","",IF(OR(D976="",E976=""),"",IF(E976&lt;=D976,1,0)))</x:f>
      </x:c>
      <x:c r="N976" s="120" t="str">
        <x:f>IF(A976="","",IF(OR(H976="",I976=""),"",IFERROR(I976/H976,0)))</x:f>
      </x:c>
      <x:c r="O976" s="113" t="str">
        <x:f>IF(A976="","",IF(OR(D976="",E976=""),"",MAX(0,E976-D976)))</x:f>
      </x:c>
      <x:c r="P976" s="113" t="str">
        <x:f>IF(B976="","",WEEKDAY(B976,2))</x:f>
      </x:c>
      <x:c r="Q976" s="113" t="str">
        <x:f>IF(B976="","",MONTH(B976))</x:f>
      </x:c>
      <x:c r="R976" s="113" t="str">
        <x:f>IF(B976="","",YEAR(B976))</x:f>
      </x:c>
    </x:row>
    <x:row r="977" ht="20" customHeight="1">
      <x:c r="A977" s="247"/>
      <x:c r="B977" s="248"/>
      <x:c r="C977" s="247"/>
      <x:c r="D977" s="248"/>
      <x:c r="E977" s="248"/>
      <x:c r="F977" s="247"/>
      <x:c r="G977" s="247"/>
      <x:c r="H977" s="247"/>
      <x:c r="I977" s="247"/>
      <x:c r="J977" s="249"/>
      <x:c r="K977" s="247"/>
      <x:c r="L977" s="247"/>
      <x:c r="M977" s="113" t="str">
        <x:f>IF(A977="","",IF(OR(D977="",E977=""),"",IF(E977&lt;=D977,1,0)))</x:f>
      </x:c>
      <x:c r="N977" s="120" t="str">
        <x:f>IF(A977="","",IF(OR(H977="",I977=""),"",IFERROR(I977/H977,0)))</x:f>
      </x:c>
      <x:c r="O977" s="113" t="str">
        <x:f>IF(A977="","",IF(OR(D977="",E977=""),"",MAX(0,E977-D977)))</x:f>
      </x:c>
      <x:c r="P977" s="113" t="str">
        <x:f>IF(B977="","",WEEKDAY(B977,2))</x:f>
      </x:c>
      <x:c r="Q977" s="113" t="str">
        <x:f>IF(B977="","",MONTH(B977))</x:f>
      </x:c>
      <x:c r="R977" s="113" t="str">
        <x:f>IF(B977="","",YEAR(B977))</x:f>
      </x:c>
    </x:row>
    <x:row r="978" ht="20" customHeight="1">
      <x:c r="A978" s="247"/>
      <x:c r="B978" s="248"/>
      <x:c r="C978" s="247"/>
      <x:c r="D978" s="248"/>
      <x:c r="E978" s="248"/>
      <x:c r="F978" s="247"/>
      <x:c r="G978" s="247"/>
      <x:c r="H978" s="247"/>
      <x:c r="I978" s="247"/>
      <x:c r="J978" s="249"/>
      <x:c r="K978" s="247"/>
      <x:c r="L978" s="247"/>
      <x:c r="M978" s="113" t="str">
        <x:f>IF(A978="","",IF(OR(D978="",E978=""),"",IF(E978&lt;=D978,1,0)))</x:f>
      </x:c>
      <x:c r="N978" s="120" t="str">
        <x:f>IF(A978="","",IF(OR(H978="",I978=""),"",IFERROR(I978/H978,0)))</x:f>
      </x:c>
      <x:c r="O978" s="113" t="str">
        <x:f>IF(A978="","",IF(OR(D978="",E978=""),"",MAX(0,E978-D978)))</x:f>
      </x:c>
      <x:c r="P978" s="113" t="str">
        <x:f>IF(B978="","",WEEKDAY(B978,2))</x:f>
      </x:c>
      <x:c r="Q978" s="113" t="str">
        <x:f>IF(B978="","",MONTH(B978))</x:f>
      </x:c>
      <x:c r="R978" s="113" t="str">
        <x:f>IF(B978="","",YEAR(B978))</x:f>
      </x:c>
    </x:row>
    <x:row r="979" ht="20" customHeight="1">
      <x:c r="A979" s="247"/>
      <x:c r="B979" s="248"/>
      <x:c r="C979" s="247"/>
      <x:c r="D979" s="248"/>
      <x:c r="E979" s="248"/>
      <x:c r="F979" s="247"/>
      <x:c r="G979" s="247"/>
      <x:c r="H979" s="247"/>
      <x:c r="I979" s="247"/>
      <x:c r="J979" s="249"/>
      <x:c r="K979" s="247"/>
      <x:c r="L979" s="247"/>
      <x:c r="M979" s="113" t="str">
        <x:f>IF(A979="","",IF(OR(D979="",E979=""),"",IF(E979&lt;=D979,1,0)))</x:f>
      </x:c>
      <x:c r="N979" s="120" t="str">
        <x:f>IF(A979="","",IF(OR(H979="",I979=""),"",IFERROR(I979/H979,0)))</x:f>
      </x:c>
      <x:c r="O979" s="113" t="str">
        <x:f>IF(A979="","",IF(OR(D979="",E979=""),"",MAX(0,E979-D979)))</x:f>
      </x:c>
      <x:c r="P979" s="113" t="str">
        <x:f>IF(B979="","",WEEKDAY(B979,2))</x:f>
      </x:c>
      <x:c r="Q979" s="113" t="str">
        <x:f>IF(B979="","",MONTH(B979))</x:f>
      </x:c>
      <x:c r="R979" s="113" t="str">
        <x:f>IF(B979="","",YEAR(B979))</x:f>
      </x:c>
    </x:row>
    <x:row r="980" ht="20" customHeight="1">
      <x:c r="A980" s="247"/>
      <x:c r="B980" s="248"/>
      <x:c r="C980" s="247"/>
      <x:c r="D980" s="248"/>
      <x:c r="E980" s="248"/>
      <x:c r="F980" s="247"/>
      <x:c r="G980" s="247"/>
      <x:c r="H980" s="247"/>
      <x:c r="I980" s="247"/>
      <x:c r="J980" s="249"/>
      <x:c r="K980" s="247"/>
      <x:c r="L980" s="247"/>
      <x:c r="M980" s="113" t="str">
        <x:f>IF(A980="","",IF(OR(D980="",E980=""),"",IF(E980&lt;=D980,1,0)))</x:f>
      </x:c>
      <x:c r="N980" s="120" t="str">
        <x:f>IF(A980="","",IF(OR(H980="",I980=""),"",IFERROR(I980/H980,0)))</x:f>
      </x:c>
      <x:c r="O980" s="113" t="str">
        <x:f>IF(A980="","",IF(OR(D980="",E980=""),"",MAX(0,E980-D980)))</x:f>
      </x:c>
      <x:c r="P980" s="113" t="str">
        <x:f>IF(B980="","",WEEKDAY(B980,2))</x:f>
      </x:c>
      <x:c r="Q980" s="113" t="str">
        <x:f>IF(B980="","",MONTH(B980))</x:f>
      </x:c>
      <x:c r="R980" s="113" t="str">
        <x:f>IF(B980="","",YEAR(B980))</x:f>
      </x:c>
    </x:row>
    <x:row r="981" ht="20" customHeight="1">
      <x:c r="A981" s="247"/>
      <x:c r="B981" s="248"/>
      <x:c r="C981" s="247"/>
      <x:c r="D981" s="248"/>
      <x:c r="E981" s="248"/>
      <x:c r="F981" s="247"/>
      <x:c r="G981" s="247"/>
      <x:c r="H981" s="247"/>
      <x:c r="I981" s="247"/>
      <x:c r="J981" s="249"/>
      <x:c r="K981" s="247"/>
      <x:c r="L981" s="247"/>
      <x:c r="M981" s="113" t="str">
        <x:f>IF(A981="","",IF(OR(D981="",E981=""),"",IF(E981&lt;=D981,1,0)))</x:f>
      </x:c>
      <x:c r="N981" s="120" t="str">
        <x:f>IF(A981="","",IF(OR(H981="",I981=""),"",IFERROR(I981/H981,0)))</x:f>
      </x:c>
      <x:c r="O981" s="113" t="str">
        <x:f>IF(A981="","",IF(OR(D981="",E981=""),"",MAX(0,E981-D981)))</x:f>
      </x:c>
      <x:c r="P981" s="113" t="str">
        <x:f>IF(B981="","",WEEKDAY(B981,2))</x:f>
      </x:c>
      <x:c r="Q981" s="113" t="str">
        <x:f>IF(B981="","",MONTH(B981))</x:f>
      </x:c>
      <x:c r="R981" s="113" t="str">
        <x:f>IF(B981="","",YEAR(B981))</x:f>
      </x:c>
    </x:row>
    <x:row r="982" ht="20" customHeight="1">
      <x:c r="A982" s="247"/>
      <x:c r="B982" s="248"/>
      <x:c r="C982" s="247"/>
      <x:c r="D982" s="248"/>
      <x:c r="E982" s="248"/>
      <x:c r="F982" s="247"/>
      <x:c r="G982" s="247"/>
      <x:c r="H982" s="247"/>
      <x:c r="I982" s="247"/>
      <x:c r="J982" s="249"/>
      <x:c r="K982" s="247"/>
      <x:c r="L982" s="247"/>
      <x:c r="M982" s="113" t="str">
        <x:f>IF(A982="","",IF(OR(D982="",E982=""),"",IF(E982&lt;=D982,1,0)))</x:f>
      </x:c>
      <x:c r="N982" s="120" t="str">
        <x:f>IF(A982="","",IF(OR(H982="",I982=""),"",IFERROR(I982/H982,0)))</x:f>
      </x:c>
      <x:c r="O982" s="113" t="str">
        <x:f>IF(A982="","",IF(OR(D982="",E982=""),"",MAX(0,E982-D982)))</x:f>
      </x:c>
      <x:c r="P982" s="113" t="str">
        <x:f>IF(B982="","",WEEKDAY(B982,2))</x:f>
      </x:c>
      <x:c r="Q982" s="113" t="str">
        <x:f>IF(B982="","",MONTH(B982))</x:f>
      </x:c>
      <x:c r="R982" s="113" t="str">
        <x:f>IF(B982="","",YEAR(B982))</x:f>
      </x:c>
    </x:row>
    <x:row r="983" ht="20" customHeight="1">
      <x:c r="A983" s="247"/>
      <x:c r="B983" s="248"/>
      <x:c r="C983" s="247"/>
      <x:c r="D983" s="248"/>
      <x:c r="E983" s="248"/>
      <x:c r="F983" s="247"/>
      <x:c r="G983" s="247"/>
      <x:c r="H983" s="247"/>
      <x:c r="I983" s="247"/>
      <x:c r="J983" s="249"/>
      <x:c r="K983" s="247"/>
      <x:c r="L983" s="247"/>
      <x:c r="M983" s="113" t="str">
        <x:f>IF(A983="","",IF(OR(D983="",E983=""),"",IF(E983&lt;=D983,1,0)))</x:f>
      </x:c>
      <x:c r="N983" s="120" t="str">
        <x:f>IF(A983="","",IF(OR(H983="",I983=""),"",IFERROR(I983/H983,0)))</x:f>
      </x:c>
      <x:c r="O983" s="113" t="str">
        <x:f>IF(A983="","",IF(OR(D983="",E983=""),"",MAX(0,E983-D983)))</x:f>
      </x:c>
      <x:c r="P983" s="113" t="str">
        <x:f>IF(B983="","",WEEKDAY(B983,2))</x:f>
      </x:c>
      <x:c r="Q983" s="113" t="str">
        <x:f>IF(B983="","",MONTH(B983))</x:f>
      </x:c>
      <x:c r="R983" s="113" t="str">
        <x:f>IF(B983="","",YEAR(B983))</x:f>
      </x:c>
    </x:row>
    <x:row r="984" ht="20" customHeight="1">
      <x:c r="A984" s="247"/>
      <x:c r="B984" s="248"/>
      <x:c r="C984" s="247"/>
      <x:c r="D984" s="248"/>
      <x:c r="E984" s="248"/>
      <x:c r="F984" s="247"/>
      <x:c r="G984" s="247"/>
      <x:c r="H984" s="247"/>
      <x:c r="I984" s="247"/>
      <x:c r="J984" s="249"/>
      <x:c r="K984" s="247"/>
      <x:c r="L984" s="247"/>
      <x:c r="M984" s="113" t="str">
        <x:f>IF(A984="","",IF(OR(D984="",E984=""),"",IF(E984&lt;=D984,1,0)))</x:f>
      </x:c>
      <x:c r="N984" s="120" t="str">
        <x:f>IF(A984="","",IF(OR(H984="",I984=""),"",IFERROR(I984/H984,0)))</x:f>
      </x:c>
      <x:c r="O984" s="113" t="str">
        <x:f>IF(A984="","",IF(OR(D984="",E984=""),"",MAX(0,E984-D984)))</x:f>
      </x:c>
      <x:c r="P984" s="113" t="str">
        <x:f>IF(B984="","",WEEKDAY(B984,2))</x:f>
      </x:c>
      <x:c r="Q984" s="113" t="str">
        <x:f>IF(B984="","",MONTH(B984))</x:f>
      </x:c>
      <x:c r="R984" s="113" t="str">
        <x:f>IF(B984="","",YEAR(B984))</x:f>
      </x:c>
    </x:row>
    <x:row r="985" ht="20" customHeight="1">
      <x:c r="A985" s="247"/>
      <x:c r="B985" s="248"/>
      <x:c r="C985" s="247"/>
      <x:c r="D985" s="248"/>
      <x:c r="E985" s="248"/>
      <x:c r="F985" s="247"/>
      <x:c r="G985" s="247"/>
      <x:c r="H985" s="247"/>
      <x:c r="I985" s="247"/>
      <x:c r="J985" s="249"/>
      <x:c r="K985" s="247"/>
      <x:c r="L985" s="247"/>
      <x:c r="M985" s="113" t="str">
        <x:f>IF(A985="","",IF(OR(D985="",E985=""),"",IF(E985&lt;=D985,1,0)))</x:f>
      </x:c>
      <x:c r="N985" s="120" t="str">
        <x:f>IF(A985="","",IF(OR(H985="",I985=""),"",IFERROR(I985/H985,0)))</x:f>
      </x:c>
      <x:c r="O985" s="113" t="str">
        <x:f>IF(A985="","",IF(OR(D985="",E985=""),"",MAX(0,E985-D985)))</x:f>
      </x:c>
      <x:c r="P985" s="113" t="str">
        <x:f>IF(B985="","",WEEKDAY(B985,2))</x:f>
      </x:c>
      <x:c r="Q985" s="113" t="str">
        <x:f>IF(B985="","",MONTH(B985))</x:f>
      </x:c>
      <x:c r="R985" s="113" t="str">
        <x:f>IF(B985="","",YEAR(B985))</x:f>
      </x:c>
    </x:row>
    <x:row r="986" ht="20" customHeight="1">
      <x:c r="A986" s="247"/>
      <x:c r="B986" s="248"/>
      <x:c r="C986" s="247"/>
      <x:c r="D986" s="248"/>
      <x:c r="E986" s="248"/>
      <x:c r="F986" s="247"/>
      <x:c r="G986" s="247"/>
      <x:c r="H986" s="247"/>
      <x:c r="I986" s="247"/>
      <x:c r="J986" s="249"/>
      <x:c r="K986" s="247"/>
      <x:c r="L986" s="247"/>
      <x:c r="M986" s="113" t="str">
        <x:f>IF(A986="","",IF(OR(D986="",E986=""),"",IF(E986&lt;=D986,1,0)))</x:f>
      </x:c>
      <x:c r="N986" s="120" t="str">
        <x:f>IF(A986="","",IF(OR(H986="",I986=""),"",IFERROR(I986/H986,0)))</x:f>
      </x:c>
      <x:c r="O986" s="113" t="str">
        <x:f>IF(A986="","",IF(OR(D986="",E986=""),"",MAX(0,E986-D986)))</x:f>
      </x:c>
      <x:c r="P986" s="113" t="str">
        <x:f>IF(B986="","",WEEKDAY(B986,2))</x:f>
      </x:c>
      <x:c r="Q986" s="113" t="str">
        <x:f>IF(B986="","",MONTH(B986))</x:f>
      </x:c>
      <x:c r="R986" s="113" t="str">
        <x:f>IF(B986="","",YEAR(B986))</x:f>
      </x:c>
    </x:row>
    <x:row r="987" ht="20" customHeight="1">
      <x:c r="A987" s="247"/>
      <x:c r="B987" s="248"/>
      <x:c r="C987" s="247"/>
      <x:c r="D987" s="248"/>
      <x:c r="E987" s="248"/>
      <x:c r="F987" s="247"/>
      <x:c r="G987" s="247"/>
      <x:c r="H987" s="247"/>
      <x:c r="I987" s="247"/>
      <x:c r="J987" s="249"/>
      <x:c r="K987" s="247"/>
      <x:c r="L987" s="247"/>
      <x:c r="M987" s="113" t="str">
        <x:f>IF(A987="","",IF(OR(D987="",E987=""),"",IF(E987&lt;=D987,1,0)))</x:f>
      </x:c>
      <x:c r="N987" s="120" t="str">
        <x:f>IF(A987="","",IF(OR(H987="",I987=""),"",IFERROR(I987/H987,0)))</x:f>
      </x:c>
      <x:c r="O987" s="113" t="str">
        <x:f>IF(A987="","",IF(OR(D987="",E987=""),"",MAX(0,E987-D987)))</x:f>
      </x:c>
      <x:c r="P987" s="113" t="str">
        <x:f>IF(B987="","",WEEKDAY(B987,2))</x:f>
      </x:c>
      <x:c r="Q987" s="113" t="str">
        <x:f>IF(B987="","",MONTH(B987))</x:f>
      </x:c>
      <x:c r="R987" s="113" t="str">
        <x:f>IF(B987="","",YEAR(B987))</x:f>
      </x:c>
    </x:row>
    <x:row r="988" ht="20" customHeight="1">
      <x:c r="A988" s="247"/>
      <x:c r="B988" s="248"/>
      <x:c r="C988" s="247"/>
      <x:c r="D988" s="248"/>
      <x:c r="E988" s="248"/>
      <x:c r="F988" s="247"/>
      <x:c r="G988" s="247"/>
      <x:c r="H988" s="247"/>
      <x:c r="I988" s="247"/>
      <x:c r="J988" s="249"/>
      <x:c r="K988" s="247"/>
      <x:c r="L988" s="247"/>
      <x:c r="M988" s="113" t="str">
        <x:f>IF(A988="","",IF(OR(D988="",E988=""),"",IF(E988&lt;=D988,1,0)))</x:f>
      </x:c>
      <x:c r="N988" s="120" t="str">
        <x:f>IF(A988="","",IF(OR(H988="",I988=""),"",IFERROR(I988/H988,0)))</x:f>
      </x:c>
      <x:c r="O988" s="113" t="str">
        <x:f>IF(A988="","",IF(OR(D988="",E988=""),"",MAX(0,E988-D988)))</x:f>
      </x:c>
      <x:c r="P988" s="113" t="str">
        <x:f>IF(B988="","",WEEKDAY(B988,2))</x:f>
      </x:c>
      <x:c r="Q988" s="113" t="str">
        <x:f>IF(B988="","",MONTH(B988))</x:f>
      </x:c>
      <x:c r="R988" s="113" t="str">
        <x:f>IF(B988="","",YEAR(B988))</x:f>
      </x:c>
    </x:row>
    <x:row r="989" ht="20" customHeight="1">
      <x:c r="A989" s="247"/>
      <x:c r="B989" s="248"/>
      <x:c r="C989" s="247"/>
      <x:c r="D989" s="248"/>
      <x:c r="E989" s="248"/>
      <x:c r="F989" s="247"/>
      <x:c r="G989" s="247"/>
      <x:c r="H989" s="247"/>
      <x:c r="I989" s="247"/>
      <x:c r="J989" s="249"/>
      <x:c r="K989" s="247"/>
      <x:c r="L989" s="247"/>
      <x:c r="M989" s="113" t="str">
        <x:f>IF(A989="","",IF(OR(D989="",E989=""),"",IF(E989&lt;=D989,1,0)))</x:f>
      </x:c>
      <x:c r="N989" s="120" t="str">
        <x:f>IF(A989="","",IF(OR(H989="",I989=""),"",IFERROR(I989/H989,0)))</x:f>
      </x:c>
      <x:c r="O989" s="113" t="str">
        <x:f>IF(A989="","",IF(OR(D989="",E989=""),"",MAX(0,E989-D989)))</x:f>
      </x:c>
      <x:c r="P989" s="113" t="str">
        <x:f>IF(B989="","",WEEKDAY(B989,2))</x:f>
      </x:c>
      <x:c r="Q989" s="113" t="str">
        <x:f>IF(B989="","",MONTH(B989))</x:f>
      </x:c>
      <x:c r="R989" s="113" t="str">
        <x:f>IF(B989="","",YEAR(B989))</x:f>
      </x:c>
    </x:row>
    <x:row r="990" ht="20" customHeight="1">
      <x:c r="A990" s="247"/>
      <x:c r="B990" s="248"/>
      <x:c r="C990" s="247"/>
      <x:c r="D990" s="248"/>
      <x:c r="E990" s="248"/>
      <x:c r="F990" s="247"/>
      <x:c r="G990" s="247"/>
      <x:c r="H990" s="247"/>
      <x:c r="I990" s="247"/>
      <x:c r="J990" s="249"/>
      <x:c r="K990" s="247"/>
      <x:c r="L990" s="247"/>
      <x:c r="M990" s="113" t="str">
        <x:f>IF(A990="","",IF(OR(D990="",E990=""),"",IF(E990&lt;=D990,1,0)))</x:f>
      </x:c>
      <x:c r="N990" s="120" t="str">
        <x:f>IF(A990="","",IF(OR(H990="",I990=""),"",IFERROR(I990/H990,0)))</x:f>
      </x:c>
      <x:c r="O990" s="113" t="str">
        <x:f>IF(A990="","",IF(OR(D990="",E990=""),"",MAX(0,E990-D990)))</x:f>
      </x:c>
      <x:c r="P990" s="113" t="str">
        <x:f>IF(B990="","",WEEKDAY(B990,2))</x:f>
      </x:c>
      <x:c r="Q990" s="113" t="str">
        <x:f>IF(B990="","",MONTH(B990))</x:f>
      </x:c>
      <x:c r="R990" s="113" t="str">
        <x:f>IF(B990="","",YEAR(B990))</x:f>
      </x:c>
    </x:row>
    <x:row r="991" ht="20" customHeight="1">
      <x:c r="A991" s="247"/>
      <x:c r="B991" s="248"/>
      <x:c r="C991" s="247"/>
      <x:c r="D991" s="248"/>
      <x:c r="E991" s="248"/>
      <x:c r="F991" s="247"/>
      <x:c r="G991" s="247"/>
      <x:c r="H991" s="247"/>
      <x:c r="I991" s="247"/>
      <x:c r="J991" s="249"/>
      <x:c r="K991" s="247"/>
      <x:c r="L991" s="247"/>
      <x:c r="M991" s="113" t="str">
        <x:f>IF(A991="","",IF(OR(D991="",E991=""),"",IF(E991&lt;=D991,1,0)))</x:f>
      </x:c>
      <x:c r="N991" s="120" t="str">
        <x:f>IF(A991="","",IF(OR(H991="",I991=""),"",IFERROR(I991/H991,0)))</x:f>
      </x:c>
      <x:c r="O991" s="113" t="str">
        <x:f>IF(A991="","",IF(OR(D991="",E991=""),"",MAX(0,E991-D991)))</x:f>
      </x:c>
      <x:c r="P991" s="113" t="str">
        <x:f>IF(B991="","",WEEKDAY(B991,2))</x:f>
      </x:c>
      <x:c r="Q991" s="113" t="str">
        <x:f>IF(B991="","",MONTH(B991))</x:f>
      </x:c>
      <x:c r="R991" s="113" t="str">
        <x:f>IF(B991="","",YEAR(B991))</x:f>
      </x:c>
    </x:row>
    <x:row r="992" ht="20" customHeight="1">
      <x:c r="A992" s="247"/>
      <x:c r="B992" s="248"/>
      <x:c r="C992" s="247"/>
      <x:c r="D992" s="248"/>
      <x:c r="E992" s="248"/>
      <x:c r="F992" s="247"/>
      <x:c r="G992" s="247"/>
      <x:c r="H992" s="247"/>
      <x:c r="I992" s="247"/>
      <x:c r="J992" s="249"/>
      <x:c r="K992" s="247"/>
      <x:c r="L992" s="247"/>
      <x:c r="M992" s="113" t="str">
        <x:f>IF(A992="","",IF(OR(D992="",E992=""),"",IF(E992&lt;=D992,1,0)))</x:f>
      </x:c>
      <x:c r="N992" s="120" t="str">
        <x:f>IF(A992="","",IF(OR(H992="",I992=""),"",IFERROR(I992/H992,0)))</x:f>
      </x:c>
      <x:c r="O992" s="113" t="str">
        <x:f>IF(A992="","",IF(OR(D992="",E992=""),"",MAX(0,E992-D992)))</x:f>
      </x:c>
      <x:c r="P992" s="113" t="str">
        <x:f>IF(B992="","",WEEKDAY(B992,2))</x:f>
      </x:c>
      <x:c r="Q992" s="113" t="str">
        <x:f>IF(B992="","",MONTH(B992))</x:f>
      </x:c>
      <x:c r="R992" s="113" t="str">
        <x:f>IF(B992="","",YEAR(B992))</x:f>
      </x:c>
    </x:row>
    <x:row r="993" ht="20" customHeight="1">
      <x:c r="A993" s="247"/>
      <x:c r="B993" s="248"/>
      <x:c r="C993" s="247"/>
      <x:c r="D993" s="248"/>
      <x:c r="E993" s="248"/>
      <x:c r="F993" s="247"/>
      <x:c r="G993" s="247"/>
      <x:c r="H993" s="247"/>
      <x:c r="I993" s="247"/>
      <x:c r="J993" s="249"/>
      <x:c r="K993" s="247"/>
      <x:c r="L993" s="247"/>
      <x:c r="M993" s="113" t="str">
        <x:f>IF(A993="","",IF(OR(D993="",E993=""),"",IF(E993&lt;=D993,1,0)))</x:f>
      </x:c>
      <x:c r="N993" s="120" t="str">
        <x:f>IF(A993="","",IF(OR(H993="",I993=""),"",IFERROR(I993/H993,0)))</x:f>
      </x:c>
      <x:c r="O993" s="113" t="str">
        <x:f>IF(A993="","",IF(OR(D993="",E993=""),"",MAX(0,E993-D993)))</x:f>
      </x:c>
      <x:c r="P993" s="113" t="str">
        <x:f>IF(B993="","",WEEKDAY(B993,2))</x:f>
      </x:c>
      <x:c r="Q993" s="113" t="str">
        <x:f>IF(B993="","",MONTH(B993))</x:f>
      </x:c>
      <x:c r="R993" s="113" t="str">
        <x:f>IF(B993="","",YEAR(B993))</x:f>
      </x:c>
    </x:row>
    <x:row r="994" ht="20" customHeight="1">
      <x:c r="A994" s="247"/>
      <x:c r="B994" s="248"/>
      <x:c r="C994" s="247"/>
      <x:c r="D994" s="248"/>
      <x:c r="E994" s="248"/>
      <x:c r="F994" s="247"/>
      <x:c r="G994" s="247"/>
      <x:c r="H994" s="247"/>
      <x:c r="I994" s="247"/>
      <x:c r="J994" s="249"/>
      <x:c r="K994" s="247"/>
      <x:c r="L994" s="247"/>
      <x:c r="M994" s="113" t="str">
        <x:f>IF(A994="","",IF(OR(D994="",E994=""),"",IF(E994&lt;=D994,1,0)))</x:f>
      </x:c>
      <x:c r="N994" s="120" t="str">
        <x:f>IF(A994="","",IF(OR(H994="",I994=""),"",IFERROR(I994/H994,0)))</x:f>
      </x:c>
      <x:c r="O994" s="113" t="str">
        <x:f>IF(A994="","",IF(OR(D994="",E994=""),"",MAX(0,E994-D994)))</x:f>
      </x:c>
      <x:c r="P994" s="113" t="str">
        <x:f>IF(B994="","",WEEKDAY(B994,2))</x:f>
      </x:c>
      <x:c r="Q994" s="113" t="str">
        <x:f>IF(B994="","",MONTH(B994))</x:f>
      </x:c>
      <x:c r="R994" s="113" t="str">
        <x:f>IF(B994="","",YEAR(B994))</x:f>
      </x:c>
    </x:row>
    <x:row r="995" ht="20" customHeight="1">
      <x:c r="A995" s="247"/>
      <x:c r="B995" s="248"/>
      <x:c r="C995" s="247"/>
      <x:c r="D995" s="248"/>
      <x:c r="E995" s="248"/>
      <x:c r="F995" s="247"/>
      <x:c r="G995" s="247"/>
      <x:c r="H995" s="247"/>
      <x:c r="I995" s="247"/>
      <x:c r="J995" s="249"/>
      <x:c r="K995" s="247"/>
      <x:c r="L995" s="247"/>
      <x:c r="M995" s="113" t="str">
        <x:f>IF(A995="","",IF(OR(D995="",E995=""),"",IF(E995&lt;=D995,1,0)))</x:f>
      </x:c>
      <x:c r="N995" s="120" t="str">
        <x:f>IF(A995="","",IF(OR(H995="",I995=""),"",IFERROR(I995/H995,0)))</x:f>
      </x:c>
      <x:c r="O995" s="113" t="str">
        <x:f>IF(A995="","",IF(OR(D995="",E995=""),"",MAX(0,E995-D995)))</x:f>
      </x:c>
      <x:c r="P995" s="113" t="str">
        <x:f>IF(B995="","",WEEKDAY(B995,2))</x:f>
      </x:c>
      <x:c r="Q995" s="113" t="str">
        <x:f>IF(B995="","",MONTH(B995))</x:f>
      </x:c>
      <x:c r="R995" s="113" t="str">
        <x:f>IF(B995="","",YEAR(B995))</x:f>
      </x:c>
    </x:row>
    <x:row r="996" ht="20" customHeight="1">
      <x:c r="A996" s="247"/>
      <x:c r="B996" s="248"/>
      <x:c r="C996" s="247"/>
      <x:c r="D996" s="248"/>
      <x:c r="E996" s="248"/>
      <x:c r="F996" s="247"/>
      <x:c r="G996" s="247"/>
      <x:c r="H996" s="247"/>
      <x:c r="I996" s="247"/>
      <x:c r="J996" s="249"/>
      <x:c r="K996" s="247"/>
      <x:c r="L996" s="247"/>
      <x:c r="M996" s="113" t="str">
        <x:f>IF(A996="","",IF(OR(D996="",E996=""),"",IF(E996&lt;=D996,1,0)))</x:f>
      </x:c>
      <x:c r="N996" s="120" t="str">
        <x:f>IF(A996="","",IF(OR(H996="",I996=""),"",IFERROR(I996/H996,0)))</x:f>
      </x:c>
      <x:c r="O996" s="113" t="str">
        <x:f>IF(A996="","",IF(OR(D996="",E996=""),"",MAX(0,E996-D996)))</x:f>
      </x:c>
      <x:c r="P996" s="113" t="str">
        <x:f>IF(B996="","",WEEKDAY(B996,2))</x:f>
      </x:c>
      <x:c r="Q996" s="113" t="str">
        <x:f>IF(B996="","",MONTH(B996))</x:f>
      </x:c>
      <x:c r="R996" s="113" t="str">
        <x:f>IF(B996="","",YEAR(B996))</x:f>
      </x:c>
    </x:row>
    <x:row r="997" ht="20" customHeight="1">
      <x:c r="A997" s="247"/>
      <x:c r="B997" s="248"/>
      <x:c r="C997" s="247"/>
      <x:c r="D997" s="248"/>
      <x:c r="E997" s="248"/>
      <x:c r="F997" s="247"/>
      <x:c r="G997" s="247"/>
      <x:c r="H997" s="247"/>
      <x:c r="I997" s="247"/>
      <x:c r="J997" s="249"/>
      <x:c r="K997" s="247"/>
      <x:c r="L997" s="247"/>
      <x:c r="M997" s="113" t="str">
        <x:f>IF(A997="","",IF(OR(D997="",E997=""),"",IF(E997&lt;=D997,1,0)))</x:f>
      </x:c>
      <x:c r="N997" s="120" t="str">
        <x:f>IF(A997="","",IF(OR(H997="",I997=""),"",IFERROR(I997/H997,0)))</x:f>
      </x:c>
      <x:c r="O997" s="113" t="str">
        <x:f>IF(A997="","",IF(OR(D997="",E997=""),"",MAX(0,E997-D997)))</x:f>
      </x:c>
      <x:c r="P997" s="113" t="str">
        <x:f>IF(B997="","",WEEKDAY(B997,2))</x:f>
      </x:c>
      <x:c r="Q997" s="113" t="str">
        <x:f>IF(B997="","",MONTH(B997))</x:f>
      </x:c>
      <x:c r="R997" s="113" t="str">
        <x:f>IF(B997="","",YEAR(B997))</x:f>
      </x:c>
    </x:row>
    <x:row r="998" ht="20" customHeight="1">
      <x:c r="A998" s="247"/>
      <x:c r="B998" s="248"/>
      <x:c r="C998" s="247"/>
      <x:c r="D998" s="248"/>
      <x:c r="E998" s="248"/>
      <x:c r="F998" s="247"/>
      <x:c r="G998" s="247"/>
      <x:c r="H998" s="247"/>
      <x:c r="I998" s="247"/>
      <x:c r="J998" s="249"/>
      <x:c r="K998" s="247"/>
      <x:c r="L998" s="247"/>
      <x:c r="M998" s="113" t="str">
        <x:f>IF(A998="","",IF(OR(D998="",E998=""),"",IF(E998&lt;=D998,1,0)))</x:f>
      </x:c>
      <x:c r="N998" s="120" t="str">
        <x:f>IF(A998="","",IF(OR(H998="",I998=""),"",IFERROR(I998/H998,0)))</x:f>
      </x:c>
      <x:c r="O998" s="113" t="str">
        <x:f>IF(A998="","",IF(OR(D998="",E998=""),"",MAX(0,E998-D998)))</x:f>
      </x:c>
      <x:c r="P998" s="113" t="str">
        <x:f>IF(B998="","",WEEKDAY(B998,2))</x:f>
      </x:c>
      <x:c r="Q998" s="113" t="str">
        <x:f>IF(B998="","",MONTH(B998))</x:f>
      </x:c>
      <x:c r="R998" s="113" t="str">
        <x:f>IF(B998="","",YEAR(B998))</x:f>
      </x:c>
    </x:row>
    <x:row r="999" ht="20" customHeight="1">
      <x:c r="A999" s="247"/>
      <x:c r="B999" s="248"/>
      <x:c r="C999" s="247"/>
      <x:c r="D999" s="248"/>
      <x:c r="E999" s="248"/>
      <x:c r="F999" s="247"/>
      <x:c r="G999" s="247"/>
      <x:c r="H999" s="247"/>
      <x:c r="I999" s="247"/>
      <x:c r="J999" s="249"/>
      <x:c r="K999" s="247"/>
      <x:c r="L999" s="247"/>
      <x:c r="M999" s="113" t="str">
        <x:f>IF(A999="","",IF(OR(D999="",E999=""),"",IF(E999&lt;=D999,1,0)))</x:f>
      </x:c>
      <x:c r="N999" s="120" t="str">
        <x:f>IF(A999="","",IF(OR(H999="",I999=""),"",IFERROR(I999/H999,0)))</x:f>
      </x:c>
      <x:c r="O999" s="113" t="str">
        <x:f>IF(A999="","",IF(OR(D999="",E999=""),"",MAX(0,E999-D999)))</x:f>
      </x:c>
      <x:c r="P999" s="113" t="str">
        <x:f>IF(B999="","",WEEKDAY(B999,2))</x:f>
      </x:c>
      <x:c r="Q999" s="113" t="str">
        <x:f>IF(B999="","",MONTH(B999))</x:f>
      </x:c>
      <x:c r="R999" s="113" t="str">
        <x:f>IF(B999="","",YEAR(B999))</x:f>
      </x:c>
    </x:row>
    <x:row r="1000" ht="20" customHeight="1">
      <x:c r="A1000" s="247"/>
      <x:c r="B1000" s="248"/>
      <x:c r="C1000" s="247"/>
      <x:c r="D1000" s="248"/>
      <x:c r="E1000" s="248"/>
      <x:c r="F1000" s="247"/>
      <x:c r="G1000" s="247"/>
      <x:c r="H1000" s="247"/>
      <x:c r="I1000" s="247"/>
      <x:c r="J1000" s="249"/>
      <x:c r="K1000" s="247"/>
      <x:c r="L1000" s="247"/>
      <x:c r="M1000" s="113" t="str">
        <x:f>IF(A1000="","",IF(OR(D1000="",E1000=""),"",IF(E1000&lt;=D1000,1,0)))</x:f>
      </x:c>
      <x:c r="N1000" s="120" t="str">
        <x:f>IF(A1000="","",IF(OR(H1000="",I1000=""),"",IFERROR(I1000/H1000,0)))</x:f>
      </x:c>
      <x:c r="O1000" s="113" t="str">
        <x:f>IF(A1000="","",IF(OR(D1000="",E1000=""),"",MAX(0,E1000-D1000)))</x:f>
      </x:c>
      <x:c r="P1000" s="113" t="str">
        <x:f>IF(B1000="","",WEEKDAY(B1000,2))</x:f>
      </x:c>
      <x:c r="Q1000" s="113" t="str">
        <x:f>IF(B1000="","",MONTH(B1000))</x:f>
      </x:c>
      <x:c r="R1000" s="113" t="str">
        <x:f>IF(B1000="","",YEAR(B1000))</x:f>
      </x:c>
    </x:row>
    <x:row r="1001" ht="20" customHeight="1">
      <x:c r="A1001" s="247"/>
      <x:c r="B1001" s="248"/>
      <x:c r="C1001" s="247"/>
      <x:c r="D1001" s="248"/>
      <x:c r="E1001" s="248"/>
      <x:c r="F1001" s="247"/>
      <x:c r="G1001" s="247"/>
      <x:c r="H1001" s="247"/>
      <x:c r="I1001" s="247"/>
      <x:c r="J1001" s="249"/>
      <x:c r="K1001" s="247"/>
      <x:c r="L1001" s="247"/>
      <x:c r="M1001" s="113" t="str">
        <x:f>IF(A1001="","",IF(OR(D1001="",E1001=""),"",IF(E1001&lt;=D1001,1,0)))</x:f>
      </x:c>
      <x:c r="N1001" s="120" t="str">
        <x:f>IF(A1001="","",IF(OR(H1001="",I1001=""),"",IFERROR(I1001/H1001,0)))</x:f>
      </x:c>
      <x:c r="O1001" s="113" t="str">
        <x:f>IF(A1001="","",IF(OR(D1001="",E1001=""),"",MAX(0,E1001-D1001)))</x:f>
      </x:c>
      <x:c r="P1001" s="113" t="str">
        <x:f>IF(B1001="","",WEEKDAY(B1001,2))</x:f>
      </x:c>
      <x:c r="Q1001" s="113" t="str">
        <x:f>IF(B1001="","",MONTH(B1001))</x:f>
      </x:c>
      <x:c r="R1001" s="113" t="str">
        <x:f>IF(B1001="","",YEAR(B1001))</x:f>
      </x:c>
    </x:row>
    <x:row r="1002" ht="20" customHeight="1">
      <x:c r="A1002" s="247"/>
      <x:c r="B1002" s="248"/>
      <x:c r="C1002" s="247"/>
      <x:c r="D1002" s="248"/>
      <x:c r="E1002" s="248"/>
      <x:c r="F1002" s="247"/>
      <x:c r="G1002" s="247"/>
      <x:c r="H1002" s="247"/>
      <x:c r="I1002" s="247"/>
      <x:c r="J1002" s="249"/>
      <x:c r="K1002" s="247"/>
      <x:c r="L1002" s="247"/>
      <x:c r="M1002" s="113" t="str">
        <x:f>IF(A1002="","",IF(OR(D1002="",E1002=""),"",IF(E1002&lt;=D1002,1,0)))</x:f>
      </x:c>
      <x:c r="N1002" s="120" t="str">
        <x:f>IF(A1002="","",IF(OR(H1002="",I1002=""),"",IFERROR(I1002/H1002,0)))</x:f>
      </x:c>
      <x:c r="O1002" s="113" t="str">
        <x:f>IF(A1002="","",IF(OR(D1002="",E1002=""),"",MAX(0,E1002-D1002)))</x:f>
      </x:c>
      <x:c r="P1002" s="113" t="str">
        <x:f>IF(B1002="","",WEEKDAY(B1002,2))</x:f>
      </x:c>
      <x:c r="Q1002" s="113" t="str">
        <x:f>IF(B1002="","",MONTH(B1002))</x:f>
      </x:c>
      <x:c r="R1002" s="113" t="str">
        <x:f>IF(B1002="","",YEAR(B1002))</x:f>
      </x:c>
    </x:row>
    <x:row r="1003" ht="20" customHeight="1">
      <x:c r="A1003" s="247"/>
      <x:c r="B1003" s="248"/>
      <x:c r="C1003" s="247"/>
      <x:c r="D1003" s="248"/>
      <x:c r="E1003" s="248"/>
      <x:c r="F1003" s="247"/>
      <x:c r="G1003" s="247"/>
      <x:c r="H1003" s="247"/>
      <x:c r="I1003" s="247"/>
      <x:c r="J1003" s="249"/>
      <x:c r="K1003" s="247"/>
      <x:c r="L1003" s="247"/>
      <x:c r="M1003" s="113" t="str">
        <x:f>IF(A1003="","",IF(OR(D1003="",E1003=""),"",IF(E1003&lt;=D1003,1,0)))</x:f>
      </x:c>
      <x:c r="N1003" s="120" t="str">
        <x:f>IF(A1003="","",IF(OR(H1003="",I1003=""),"",IFERROR(I1003/H1003,0)))</x:f>
      </x:c>
      <x:c r="O1003" s="113" t="str">
        <x:f>IF(A1003="","",IF(OR(D1003="",E1003=""),"",MAX(0,E1003-D1003)))</x:f>
      </x:c>
      <x:c r="P1003" s="113" t="str">
        <x:f>IF(B1003="","",WEEKDAY(B1003,2))</x:f>
      </x:c>
      <x:c r="Q1003" s="113" t="str">
        <x:f>IF(B1003="","",MONTH(B1003))</x:f>
      </x:c>
      <x:c r="R1003" s="113" t="str">
        <x:f>IF(B1003="","",YEAR(B1003))</x:f>
      </x:c>
    </x:row>
    <x:row r="1004" ht="20" customHeight="1">
      <x:c r="A1004" s="247"/>
      <x:c r="B1004" s="248"/>
      <x:c r="C1004" s="247"/>
      <x:c r="D1004" s="248"/>
      <x:c r="E1004" s="248"/>
      <x:c r="F1004" s="247"/>
      <x:c r="G1004" s="247"/>
      <x:c r="H1004" s="247"/>
      <x:c r="I1004" s="247"/>
      <x:c r="J1004" s="249"/>
      <x:c r="K1004" s="247"/>
      <x:c r="L1004" s="247"/>
      <x:c r="M1004" s="113" t="str">
        <x:f>IF(A1004="","",IF(OR(D1004="",E1004=""),"",IF(E1004&lt;=D1004,1,0)))</x:f>
      </x:c>
      <x:c r="N1004" s="120" t="str">
        <x:f>IF(A1004="","",IF(OR(H1004="",I1004=""),"",IFERROR(I1004/H1004,0)))</x:f>
      </x:c>
      <x:c r="O1004" s="113" t="str">
        <x:f>IF(A1004="","",IF(OR(D1004="",E1004=""),"",MAX(0,E1004-D1004)))</x:f>
      </x:c>
      <x:c r="P1004" s="113" t="str">
        <x:f>IF(B1004="","",WEEKDAY(B1004,2))</x:f>
      </x:c>
      <x:c r="Q1004" s="113" t="str">
        <x:f>IF(B1004="","",MONTH(B1004))</x:f>
      </x:c>
      <x:c r="R1004" s="113" t="str">
        <x:f>IF(B1004="","",YEAR(B1004))</x:f>
      </x:c>
    </x:row>
    <x:row r="1005" ht="20" customHeight="1">
      <x:c r="A1005" s="247"/>
      <x:c r="B1005" s="248"/>
      <x:c r="C1005" s="247"/>
      <x:c r="D1005" s="248"/>
      <x:c r="E1005" s="248"/>
      <x:c r="F1005" s="247"/>
      <x:c r="G1005" s="247"/>
      <x:c r="H1005" s="247"/>
      <x:c r="I1005" s="247"/>
      <x:c r="J1005" s="249"/>
      <x:c r="K1005" s="247"/>
      <x:c r="L1005" s="247"/>
      <x:c r="M1005" s="113" t="str">
        <x:f>IF(A1005="","",IF(OR(D1005="",E1005=""),"",IF(E1005&lt;=D1005,1,0)))</x:f>
      </x:c>
      <x:c r="N1005" s="120" t="str">
        <x:f>IF(A1005="","",IF(OR(H1005="",I1005=""),"",IFERROR(I1005/H1005,0)))</x:f>
      </x:c>
      <x:c r="O1005" s="113" t="str">
        <x:f>IF(A1005="","",IF(OR(D1005="",E1005=""),"",MAX(0,E1005-D1005)))</x:f>
      </x:c>
      <x:c r="P1005" s="113" t="str">
        <x:f>IF(B1005="","",WEEKDAY(B1005,2))</x:f>
      </x:c>
      <x:c r="Q1005" s="113" t="str">
        <x:f>IF(B1005="","",MONTH(B1005))</x:f>
      </x:c>
      <x:c r="R1005" s="113" t="str">
        <x:f>IF(B1005="","",YEAR(B1005))</x:f>
      </x:c>
    </x:row>
    <x:row r="1006" ht="20" customHeight="1">
      <x:c r="A1006" s="247"/>
      <x:c r="B1006" s="248"/>
      <x:c r="C1006" s="247"/>
      <x:c r="D1006" s="248"/>
      <x:c r="E1006" s="248"/>
      <x:c r="F1006" s="247"/>
      <x:c r="G1006" s="247"/>
      <x:c r="H1006" s="247"/>
      <x:c r="I1006" s="247"/>
      <x:c r="J1006" s="249"/>
      <x:c r="K1006" s="247"/>
      <x:c r="L1006" s="247"/>
      <x:c r="M1006" s="113" t="str">
        <x:f>IF(A1006="","",IF(OR(D1006="",E1006=""),"",IF(E1006&lt;=D1006,1,0)))</x:f>
      </x:c>
      <x:c r="N1006" s="120" t="str">
        <x:f>IF(A1006="","",IF(OR(H1006="",I1006=""),"",IFERROR(I1006/H1006,0)))</x:f>
      </x:c>
      <x:c r="O1006" s="113" t="str">
        <x:f>IF(A1006="","",IF(OR(D1006="",E1006=""),"",MAX(0,E1006-D1006)))</x:f>
      </x:c>
      <x:c r="P1006" s="113" t="str">
        <x:f>IF(B1006="","",WEEKDAY(B1006,2))</x:f>
      </x:c>
      <x:c r="Q1006" s="113" t="str">
        <x:f>IF(B1006="","",MONTH(B1006))</x:f>
      </x:c>
      <x:c r="R1006" s="113" t="str">
        <x:f>IF(B1006="","",YEAR(B1006))</x:f>
      </x:c>
    </x:row>
    <x:row r="1007" ht="20" customHeight="1">
      <x:c r="A1007" s="247"/>
      <x:c r="B1007" s="248"/>
      <x:c r="C1007" s="247"/>
      <x:c r="D1007" s="248"/>
      <x:c r="E1007" s="248"/>
      <x:c r="F1007" s="247"/>
      <x:c r="G1007" s="247"/>
      <x:c r="H1007" s="247"/>
      <x:c r="I1007" s="247"/>
      <x:c r="J1007" s="249"/>
      <x:c r="K1007" s="247"/>
      <x:c r="L1007" s="247"/>
      <x:c r="M1007" s="113" t="str">
        <x:f>IF(A1007="","",IF(OR(D1007="",E1007=""),"",IF(E1007&lt;=D1007,1,0)))</x:f>
      </x:c>
      <x:c r="N1007" s="120" t="str">
        <x:f>IF(A1007="","",IF(OR(H1007="",I1007=""),"",IFERROR(I1007/H1007,0)))</x:f>
      </x:c>
      <x:c r="O1007" s="113" t="str">
        <x:f>IF(A1007="","",IF(OR(D1007="",E1007=""),"",MAX(0,E1007-D1007)))</x:f>
      </x:c>
      <x:c r="P1007" s="113" t="str">
        <x:f>IF(B1007="","",WEEKDAY(B1007,2))</x:f>
      </x:c>
      <x:c r="Q1007" s="113" t="str">
        <x:f>IF(B1007="","",MONTH(B1007))</x:f>
      </x:c>
      <x:c r="R1007" s="113" t="str">
        <x:f>IF(B1007="","",YEAR(B1007))</x:f>
      </x:c>
    </x:row>
    <x:row r="1008" ht="20" customHeight="1">
      <x:c r="A1008" s="247"/>
      <x:c r="B1008" s="248"/>
      <x:c r="C1008" s="247"/>
      <x:c r="D1008" s="248"/>
      <x:c r="E1008" s="248"/>
      <x:c r="F1008" s="247"/>
      <x:c r="G1008" s="247"/>
      <x:c r="H1008" s="247"/>
      <x:c r="I1008" s="247"/>
      <x:c r="J1008" s="249"/>
      <x:c r="K1008" s="247"/>
      <x:c r="L1008" s="247"/>
      <x:c r="M1008" s="113" t="str">
        <x:f>IF(A1008="","",IF(OR(D1008="",E1008=""),"",IF(E1008&lt;=D1008,1,0)))</x:f>
      </x:c>
      <x:c r="N1008" s="120" t="str">
        <x:f>IF(A1008="","",IF(OR(H1008="",I1008=""),"",IFERROR(I1008/H1008,0)))</x:f>
      </x:c>
      <x:c r="O1008" s="113" t="str">
        <x:f>IF(A1008="","",IF(OR(D1008="",E1008=""),"",MAX(0,E1008-D1008)))</x:f>
      </x:c>
      <x:c r="P1008" s="113" t="str">
        <x:f>IF(B1008="","",WEEKDAY(B1008,2))</x:f>
      </x:c>
      <x:c r="Q1008" s="113" t="str">
        <x:f>IF(B1008="","",MONTH(B1008))</x:f>
      </x:c>
      <x:c r="R1008" s="113" t="str">
        <x:f>IF(B1008="","",YEAR(B1008))</x:f>
      </x:c>
    </x:row>
    <x:row r="1009" ht="20" customHeight="1">
      <x:c r="A1009" s="247"/>
      <x:c r="B1009" s="248"/>
      <x:c r="C1009" s="247"/>
      <x:c r="D1009" s="248"/>
      <x:c r="E1009" s="248"/>
      <x:c r="F1009" s="247"/>
      <x:c r="G1009" s="247"/>
      <x:c r="H1009" s="247"/>
      <x:c r="I1009" s="247"/>
      <x:c r="J1009" s="249"/>
      <x:c r="K1009" s="247"/>
      <x:c r="L1009" s="247"/>
      <x:c r="M1009" s="113" t="str">
        <x:f>IF(A1009="","",IF(OR(D1009="",E1009=""),"",IF(E1009&lt;=D1009,1,0)))</x:f>
      </x:c>
      <x:c r="N1009" s="120" t="str">
        <x:f>IF(A1009="","",IF(OR(H1009="",I1009=""),"",IFERROR(I1009/H1009,0)))</x:f>
      </x:c>
      <x:c r="O1009" s="113" t="str">
        <x:f>IF(A1009="","",IF(OR(D1009="",E1009=""),"",MAX(0,E1009-D1009)))</x:f>
      </x:c>
      <x:c r="P1009" s="113" t="str">
        <x:f>IF(B1009="","",WEEKDAY(B1009,2))</x:f>
      </x:c>
      <x:c r="Q1009" s="113" t="str">
        <x:f>IF(B1009="","",MONTH(B1009))</x:f>
      </x:c>
      <x:c r="R1009" s="113" t="str">
        <x:f>IF(B1009="","",YEAR(B1009))</x:f>
      </x:c>
    </x:row>
    <x:row r="1010" ht="20" customHeight="1">
      <x:c r="A1010" s="247"/>
      <x:c r="B1010" s="248"/>
      <x:c r="C1010" s="247"/>
      <x:c r="D1010" s="248"/>
      <x:c r="E1010" s="248"/>
      <x:c r="F1010" s="247"/>
      <x:c r="G1010" s="247"/>
      <x:c r="H1010" s="247"/>
      <x:c r="I1010" s="247"/>
      <x:c r="J1010" s="249"/>
      <x:c r="K1010" s="247"/>
      <x:c r="L1010" s="247"/>
      <x:c r="M1010" s="113" t="str">
        <x:f>IF(A1010="","",IF(OR(D1010="",E1010=""),"",IF(E1010&lt;=D1010,1,0)))</x:f>
      </x:c>
      <x:c r="N1010" s="120" t="str">
        <x:f>IF(A1010="","",IF(OR(H1010="",I1010=""),"",IFERROR(I1010/H1010,0)))</x:f>
      </x:c>
      <x:c r="O1010" s="113" t="str">
        <x:f>IF(A1010="","",IF(OR(D1010="",E1010=""),"",MAX(0,E1010-D1010)))</x:f>
      </x:c>
      <x:c r="P1010" s="113" t="str">
        <x:f>IF(B1010="","",WEEKDAY(B1010,2))</x:f>
      </x:c>
      <x:c r="Q1010" s="113" t="str">
        <x:f>IF(B1010="","",MONTH(B1010))</x:f>
      </x:c>
      <x:c r="R1010" s="113" t="str">
        <x:f>IF(B1010="","",YEAR(B1010))</x:f>
      </x:c>
    </x:row>
    <x:row r="1011" ht="20" customHeight="1">
      <x:c r="A1011" s="247"/>
      <x:c r="B1011" s="248"/>
      <x:c r="C1011" s="247"/>
      <x:c r="D1011" s="248"/>
      <x:c r="E1011" s="248"/>
      <x:c r="F1011" s="247"/>
      <x:c r="G1011" s="247"/>
      <x:c r="H1011" s="247"/>
      <x:c r="I1011" s="247"/>
      <x:c r="J1011" s="249"/>
      <x:c r="K1011" s="247"/>
      <x:c r="L1011" s="247"/>
      <x:c r="M1011" s="113" t="str">
        <x:f>IF(A1011="","",IF(OR(D1011="",E1011=""),"",IF(E1011&lt;=D1011,1,0)))</x:f>
      </x:c>
      <x:c r="N1011" s="120" t="str">
        <x:f>IF(A1011="","",IF(OR(H1011="",I1011=""),"",IFERROR(I1011/H1011,0)))</x:f>
      </x:c>
      <x:c r="O1011" s="113" t="str">
        <x:f>IF(A1011="","",IF(OR(D1011="",E1011=""),"",MAX(0,E1011-D1011)))</x:f>
      </x:c>
      <x:c r="P1011" s="113" t="str">
        <x:f>IF(B1011="","",WEEKDAY(B1011,2))</x:f>
      </x:c>
      <x:c r="Q1011" s="113" t="str">
        <x:f>IF(B1011="","",MONTH(B1011))</x:f>
      </x:c>
      <x:c r="R1011" s="113" t="str">
        <x:f>IF(B1011="","",YEAR(B1011))</x:f>
      </x:c>
    </x:row>
    <x:row r="1012" ht="20" customHeight="1">
      <x:c r="A1012" s="247"/>
      <x:c r="B1012" s="248"/>
      <x:c r="C1012" s="247"/>
      <x:c r="D1012" s="248"/>
      <x:c r="E1012" s="248"/>
      <x:c r="F1012" s="247"/>
      <x:c r="G1012" s="247"/>
      <x:c r="H1012" s="247"/>
      <x:c r="I1012" s="247"/>
      <x:c r="J1012" s="249"/>
      <x:c r="K1012" s="247"/>
      <x:c r="L1012" s="247"/>
      <x:c r="M1012" s="113" t="str">
        <x:f>IF(A1012="","",IF(OR(D1012="",E1012=""),"",IF(E1012&lt;=D1012,1,0)))</x:f>
      </x:c>
      <x:c r="N1012" s="120" t="str">
        <x:f>IF(A1012="","",IF(OR(H1012="",I1012=""),"",IFERROR(I1012/H1012,0)))</x:f>
      </x:c>
      <x:c r="O1012" s="113" t="str">
        <x:f>IF(A1012="","",IF(OR(D1012="",E1012=""),"",MAX(0,E1012-D1012)))</x:f>
      </x:c>
      <x:c r="P1012" s="113" t="str">
        <x:f>IF(B1012="","",WEEKDAY(B1012,2))</x:f>
      </x:c>
      <x:c r="Q1012" s="113" t="str">
        <x:f>IF(B1012="","",MONTH(B1012))</x:f>
      </x:c>
      <x:c r="R1012" s="113" t="str">
        <x:f>IF(B1012="","",YEAR(B1012))</x:f>
      </x:c>
    </x:row>
    <x:row r="1013" ht="20" customHeight="1">
      <x:c r="A1013" s="247"/>
      <x:c r="B1013" s="248"/>
      <x:c r="C1013" s="247"/>
      <x:c r="D1013" s="248"/>
      <x:c r="E1013" s="248"/>
      <x:c r="F1013" s="247"/>
      <x:c r="G1013" s="247"/>
      <x:c r="H1013" s="247"/>
      <x:c r="I1013" s="247"/>
      <x:c r="J1013" s="249"/>
      <x:c r="K1013" s="247"/>
      <x:c r="L1013" s="247"/>
      <x:c r="M1013" s="113" t="str">
        <x:f>IF(A1013="","",IF(OR(D1013="",E1013=""),"",IF(E1013&lt;=D1013,1,0)))</x:f>
      </x:c>
      <x:c r="N1013" s="120" t="str">
        <x:f>IF(A1013="","",IF(OR(H1013="",I1013=""),"",IFERROR(I1013/H1013,0)))</x:f>
      </x:c>
      <x:c r="O1013" s="113" t="str">
        <x:f>IF(A1013="","",IF(OR(D1013="",E1013=""),"",MAX(0,E1013-D1013)))</x:f>
      </x:c>
      <x:c r="P1013" s="113" t="str">
        <x:f>IF(B1013="","",WEEKDAY(B1013,2))</x:f>
      </x:c>
      <x:c r="Q1013" s="113" t="str">
        <x:f>IF(B1013="","",MONTH(B1013))</x:f>
      </x:c>
      <x:c r="R1013" s="113" t="str">
        <x:f>IF(B1013="","",YEAR(B1013))</x:f>
      </x:c>
    </x:row>
    <x:row r="1014" ht="20" customHeight="1">
      <x:c r="A1014" s="247"/>
      <x:c r="B1014" s="248"/>
      <x:c r="C1014" s="247"/>
      <x:c r="D1014" s="248"/>
      <x:c r="E1014" s="248"/>
      <x:c r="F1014" s="247"/>
      <x:c r="G1014" s="247"/>
      <x:c r="H1014" s="247"/>
      <x:c r="I1014" s="247"/>
      <x:c r="J1014" s="249"/>
      <x:c r="K1014" s="247"/>
      <x:c r="L1014" s="247"/>
      <x:c r="M1014" s="113" t="str">
        <x:f>IF(A1014="","",IF(OR(D1014="",E1014=""),"",IF(E1014&lt;=D1014,1,0)))</x:f>
      </x:c>
      <x:c r="N1014" s="120" t="str">
        <x:f>IF(A1014="","",IF(OR(H1014="",I1014=""),"",IFERROR(I1014/H1014,0)))</x:f>
      </x:c>
      <x:c r="O1014" s="113" t="str">
        <x:f>IF(A1014="","",IF(OR(D1014="",E1014=""),"",MAX(0,E1014-D1014)))</x:f>
      </x:c>
      <x:c r="P1014" s="113" t="str">
        <x:f>IF(B1014="","",WEEKDAY(B1014,2))</x:f>
      </x:c>
      <x:c r="Q1014" s="113" t="str">
        <x:f>IF(B1014="","",MONTH(B1014))</x:f>
      </x:c>
      <x:c r="R1014" s="113" t="str">
        <x:f>IF(B1014="","",YEAR(B1014))</x:f>
      </x:c>
    </x:row>
    <x:row r="1015" ht="20" customHeight="1">
      <x:c r="A1015" s="247"/>
      <x:c r="B1015" s="248"/>
      <x:c r="C1015" s="247"/>
      <x:c r="D1015" s="248"/>
      <x:c r="E1015" s="248"/>
      <x:c r="F1015" s="247"/>
      <x:c r="G1015" s="247"/>
      <x:c r="H1015" s="247"/>
      <x:c r="I1015" s="247"/>
      <x:c r="J1015" s="249"/>
      <x:c r="K1015" s="247"/>
      <x:c r="L1015" s="247"/>
      <x:c r="M1015" s="113" t="str">
        <x:f>IF(A1015="","",IF(OR(D1015="",E1015=""),"",IF(E1015&lt;=D1015,1,0)))</x:f>
      </x:c>
      <x:c r="N1015" s="120" t="str">
        <x:f>IF(A1015="","",IF(OR(H1015="",I1015=""),"",IFERROR(I1015/H1015,0)))</x:f>
      </x:c>
      <x:c r="O1015" s="113" t="str">
        <x:f>IF(A1015="","",IF(OR(D1015="",E1015=""),"",MAX(0,E1015-D1015)))</x:f>
      </x:c>
      <x:c r="P1015" s="113" t="str">
        <x:f>IF(B1015="","",WEEKDAY(B1015,2))</x:f>
      </x:c>
      <x:c r="Q1015" s="113" t="str">
        <x:f>IF(B1015="","",MONTH(B1015))</x:f>
      </x:c>
      <x:c r="R1015" s="113" t="str">
        <x:f>IF(B1015="","",YEAR(B1015))</x:f>
      </x:c>
    </x:row>
    <x:row r="1016" ht="20" customHeight="1">
      <x:c r="A1016" s="247"/>
      <x:c r="B1016" s="248"/>
      <x:c r="C1016" s="247"/>
      <x:c r="D1016" s="248"/>
      <x:c r="E1016" s="248"/>
      <x:c r="F1016" s="247"/>
      <x:c r="G1016" s="247"/>
      <x:c r="H1016" s="247"/>
      <x:c r="I1016" s="247"/>
      <x:c r="J1016" s="249"/>
      <x:c r="K1016" s="247"/>
      <x:c r="L1016" s="247"/>
      <x:c r="M1016" s="113" t="str">
        <x:f>IF(A1016="","",IF(OR(D1016="",E1016=""),"",IF(E1016&lt;=D1016,1,0)))</x:f>
      </x:c>
      <x:c r="N1016" s="120" t="str">
        <x:f>IF(A1016="","",IF(OR(H1016="",I1016=""),"",IFERROR(I1016/H1016,0)))</x:f>
      </x:c>
      <x:c r="O1016" s="113" t="str">
        <x:f>IF(A1016="","",IF(OR(D1016="",E1016=""),"",MAX(0,E1016-D1016)))</x:f>
      </x:c>
      <x:c r="P1016" s="113" t="str">
        <x:f>IF(B1016="","",WEEKDAY(B1016,2))</x:f>
      </x:c>
      <x:c r="Q1016" s="113" t="str">
        <x:f>IF(B1016="","",MONTH(B1016))</x:f>
      </x:c>
      <x:c r="R1016" s="113" t="str">
        <x:f>IF(B1016="","",YEAR(B1016))</x:f>
      </x:c>
    </x:row>
    <x:row r="1017" ht="20" customHeight="1">
      <x:c r="A1017" s="247"/>
      <x:c r="B1017" s="248"/>
      <x:c r="C1017" s="247"/>
      <x:c r="D1017" s="248"/>
      <x:c r="E1017" s="248"/>
      <x:c r="F1017" s="247"/>
      <x:c r="G1017" s="247"/>
      <x:c r="H1017" s="247"/>
      <x:c r="I1017" s="247"/>
      <x:c r="J1017" s="249"/>
      <x:c r="K1017" s="247"/>
      <x:c r="L1017" s="247"/>
      <x:c r="M1017" s="113" t="str">
        <x:f>IF(A1017="","",IF(OR(D1017="",E1017=""),"",IF(E1017&lt;=D1017,1,0)))</x:f>
      </x:c>
      <x:c r="N1017" s="120" t="str">
        <x:f>IF(A1017="","",IF(OR(H1017="",I1017=""),"",IFERROR(I1017/H1017,0)))</x:f>
      </x:c>
      <x:c r="O1017" s="113" t="str">
        <x:f>IF(A1017="","",IF(OR(D1017="",E1017=""),"",MAX(0,E1017-D1017)))</x:f>
      </x:c>
      <x:c r="P1017" s="113" t="str">
        <x:f>IF(B1017="","",WEEKDAY(B1017,2))</x:f>
      </x:c>
      <x:c r="Q1017" s="113" t="str">
        <x:f>IF(B1017="","",MONTH(B1017))</x:f>
      </x:c>
      <x:c r="R1017" s="113" t="str">
        <x:f>IF(B1017="","",YEAR(B1017))</x:f>
      </x:c>
    </x:row>
    <x:row r="1018" ht="20" customHeight="1">
      <x:c r="A1018" s="247"/>
      <x:c r="B1018" s="248"/>
      <x:c r="C1018" s="247"/>
      <x:c r="D1018" s="248"/>
      <x:c r="E1018" s="248"/>
      <x:c r="F1018" s="247"/>
      <x:c r="G1018" s="247"/>
      <x:c r="H1018" s="247"/>
      <x:c r="I1018" s="247"/>
      <x:c r="J1018" s="249"/>
      <x:c r="K1018" s="247"/>
      <x:c r="L1018" s="247"/>
      <x:c r="M1018" s="113" t="str">
        <x:f>IF(A1018="","",IF(OR(D1018="",E1018=""),"",IF(E1018&lt;=D1018,1,0)))</x:f>
      </x:c>
      <x:c r="N1018" s="120" t="str">
        <x:f>IF(A1018="","",IF(OR(H1018="",I1018=""),"",IFERROR(I1018/H1018,0)))</x:f>
      </x:c>
      <x:c r="O1018" s="113" t="str">
        <x:f>IF(A1018="","",IF(OR(D1018="",E1018=""),"",MAX(0,E1018-D1018)))</x:f>
      </x:c>
      <x:c r="P1018" s="113" t="str">
        <x:f>IF(B1018="","",WEEKDAY(B1018,2))</x:f>
      </x:c>
      <x:c r="Q1018" s="113" t="str">
        <x:f>IF(B1018="","",MONTH(B1018))</x:f>
      </x:c>
      <x:c r="R1018" s="113" t="str">
        <x:f>IF(B1018="","",YEAR(B1018))</x:f>
      </x:c>
    </x:row>
    <x:row r="1019" ht="20" customHeight="1">
      <x:c r="A1019" s="247"/>
      <x:c r="B1019" s="248"/>
      <x:c r="C1019" s="247"/>
      <x:c r="D1019" s="248"/>
      <x:c r="E1019" s="248"/>
      <x:c r="F1019" s="247"/>
      <x:c r="G1019" s="247"/>
      <x:c r="H1019" s="247"/>
      <x:c r="I1019" s="247"/>
      <x:c r="J1019" s="249"/>
      <x:c r="K1019" s="247"/>
      <x:c r="L1019" s="247"/>
      <x:c r="M1019" s="113" t="str">
        <x:f>IF(A1019="","",IF(OR(D1019="",E1019=""),"",IF(E1019&lt;=D1019,1,0)))</x:f>
      </x:c>
      <x:c r="N1019" s="120" t="str">
        <x:f>IF(A1019="","",IF(OR(H1019="",I1019=""),"",IFERROR(I1019/H1019,0)))</x:f>
      </x:c>
      <x:c r="O1019" s="113" t="str">
        <x:f>IF(A1019="","",IF(OR(D1019="",E1019=""),"",MAX(0,E1019-D1019)))</x:f>
      </x:c>
      <x:c r="P1019" s="113" t="str">
        <x:f>IF(B1019="","",WEEKDAY(B1019,2))</x:f>
      </x:c>
      <x:c r="Q1019" s="113" t="str">
        <x:f>IF(B1019="","",MONTH(B1019))</x:f>
      </x:c>
      <x:c r="R1019" s="113" t="str">
        <x:f>IF(B1019="","",YEAR(B1019))</x:f>
      </x:c>
    </x:row>
    <x:row r="1020" ht="20" customHeight="1">
      <x:c r="A1020" s="247"/>
      <x:c r="B1020" s="248"/>
      <x:c r="C1020" s="247"/>
      <x:c r="D1020" s="248"/>
      <x:c r="E1020" s="248"/>
      <x:c r="F1020" s="247"/>
      <x:c r="G1020" s="247"/>
      <x:c r="H1020" s="247"/>
      <x:c r="I1020" s="247"/>
      <x:c r="J1020" s="249"/>
      <x:c r="K1020" s="247"/>
      <x:c r="L1020" s="247"/>
      <x:c r="M1020" s="113" t="str">
        <x:f>IF(A1020="","",IF(OR(D1020="",E1020=""),"",IF(E1020&lt;=D1020,1,0)))</x:f>
      </x:c>
      <x:c r="N1020" s="120" t="str">
        <x:f>IF(A1020="","",IF(OR(H1020="",I1020=""),"",IFERROR(I1020/H1020,0)))</x:f>
      </x:c>
      <x:c r="O1020" s="113" t="str">
        <x:f>IF(A1020="","",IF(OR(D1020="",E1020=""),"",MAX(0,E1020-D1020)))</x:f>
      </x:c>
      <x:c r="P1020" s="113" t="str">
        <x:f>IF(B1020="","",WEEKDAY(B1020,2))</x:f>
      </x:c>
      <x:c r="Q1020" s="113" t="str">
        <x:f>IF(B1020="","",MONTH(B1020))</x:f>
      </x:c>
      <x:c r="R1020" s="113" t="str">
        <x:f>IF(B1020="","",YEAR(B1020))</x:f>
      </x:c>
    </x:row>
    <x:row r="1021" ht="20" customHeight="1">
      <x:c r="A1021" s="247"/>
      <x:c r="B1021" s="248"/>
      <x:c r="C1021" s="247"/>
      <x:c r="D1021" s="248"/>
      <x:c r="E1021" s="248"/>
      <x:c r="F1021" s="247"/>
      <x:c r="G1021" s="247"/>
      <x:c r="H1021" s="247"/>
      <x:c r="I1021" s="247"/>
      <x:c r="J1021" s="249"/>
      <x:c r="K1021" s="247"/>
      <x:c r="L1021" s="247"/>
      <x:c r="M1021" s="113" t="str">
        <x:f>IF(A1021="","",IF(OR(D1021="",E1021=""),"",IF(E1021&lt;=D1021,1,0)))</x:f>
      </x:c>
      <x:c r="N1021" s="120" t="str">
        <x:f>IF(A1021="","",IF(OR(H1021="",I1021=""),"",IFERROR(I1021/H1021,0)))</x:f>
      </x:c>
      <x:c r="O1021" s="113" t="str">
        <x:f>IF(A1021="","",IF(OR(D1021="",E1021=""),"",MAX(0,E1021-D1021)))</x:f>
      </x:c>
      <x:c r="P1021" s="113" t="str">
        <x:f>IF(B1021="","",WEEKDAY(B1021,2))</x:f>
      </x:c>
      <x:c r="Q1021" s="113" t="str">
        <x:f>IF(B1021="","",MONTH(B1021))</x:f>
      </x:c>
      <x:c r="R1021" s="113" t="str">
        <x:f>IF(B1021="","",YEAR(B1021))</x:f>
      </x:c>
    </x:row>
    <x:row r="1022" ht="20" customHeight="1">
      <x:c r="A1022" s="247"/>
      <x:c r="B1022" s="248"/>
      <x:c r="C1022" s="247"/>
      <x:c r="D1022" s="248"/>
      <x:c r="E1022" s="248"/>
      <x:c r="F1022" s="247"/>
      <x:c r="G1022" s="247"/>
      <x:c r="H1022" s="247"/>
      <x:c r="I1022" s="247"/>
      <x:c r="J1022" s="249"/>
      <x:c r="K1022" s="247"/>
      <x:c r="L1022" s="247"/>
      <x:c r="M1022" s="113" t="str">
        <x:f>IF(A1022="","",IF(OR(D1022="",E1022=""),"",IF(E1022&lt;=D1022,1,0)))</x:f>
      </x:c>
      <x:c r="N1022" s="120" t="str">
        <x:f>IF(A1022="","",IF(OR(H1022="",I1022=""),"",IFERROR(I1022/H1022,0)))</x:f>
      </x:c>
      <x:c r="O1022" s="113" t="str">
        <x:f>IF(A1022="","",IF(OR(D1022="",E1022=""),"",MAX(0,E1022-D1022)))</x:f>
      </x:c>
      <x:c r="P1022" s="113" t="str">
        <x:f>IF(B1022="","",WEEKDAY(B1022,2))</x:f>
      </x:c>
      <x:c r="Q1022" s="113" t="str">
        <x:f>IF(B1022="","",MONTH(B1022))</x:f>
      </x:c>
      <x:c r="R1022" s="113" t="str">
        <x:f>IF(B1022="","",YEAR(B1022))</x:f>
      </x:c>
    </x:row>
    <x:row r="1023" ht="20" customHeight="1">
      <x:c r="A1023" s="247"/>
      <x:c r="B1023" s="248"/>
      <x:c r="C1023" s="247"/>
      <x:c r="D1023" s="248"/>
      <x:c r="E1023" s="248"/>
      <x:c r="F1023" s="247"/>
      <x:c r="G1023" s="247"/>
      <x:c r="H1023" s="247"/>
      <x:c r="I1023" s="247"/>
      <x:c r="J1023" s="249"/>
      <x:c r="K1023" s="247"/>
      <x:c r="L1023" s="247"/>
      <x:c r="M1023" s="113" t="str">
        <x:f>IF(A1023="","",IF(OR(D1023="",E1023=""),"",IF(E1023&lt;=D1023,1,0)))</x:f>
      </x:c>
      <x:c r="N1023" s="120" t="str">
        <x:f>IF(A1023="","",IF(OR(H1023="",I1023=""),"",IFERROR(I1023/H1023,0)))</x:f>
      </x:c>
      <x:c r="O1023" s="113" t="str">
        <x:f>IF(A1023="","",IF(OR(D1023="",E1023=""),"",MAX(0,E1023-D1023)))</x:f>
      </x:c>
      <x:c r="P1023" s="113" t="str">
        <x:f>IF(B1023="","",WEEKDAY(B1023,2))</x:f>
      </x:c>
      <x:c r="Q1023" s="113" t="str">
        <x:f>IF(B1023="","",MONTH(B1023))</x:f>
      </x:c>
      <x:c r="R1023" s="113" t="str">
        <x:f>IF(B1023="","",YEAR(B1023))</x:f>
      </x:c>
    </x:row>
    <x:row r="1024" ht="20" customHeight="1">
      <x:c r="A1024" s="247"/>
      <x:c r="B1024" s="248"/>
      <x:c r="C1024" s="247"/>
      <x:c r="D1024" s="248"/>
      <x:c r="E1024" s="248"/>
      <x:c r="F1024" s="247"/>
      <x:c r="G1024" s="247"/>
      <x:c r="H1024" s="247"/>
      <x:c r="I1024" s="247"/>
      <x:c r="J1024" s="249"/>
      <x:c r="K1024" s="247"/>
      <x:c r="L1024" s="247"/>
      <x:c r="M1024" s="113" t="str">
        <x:f>IF(A1024="","",IF(OR(D1024="",E1024=""),"",IF(E1024&lt;=D1024,1,0)))</x:f>
      </x:c>
      <x:c r="N1024" s="120" t="str">
        <x:f>IF(A1024="","",IF(OR(H1024="",I1024=""),"",IFERROR(I1024/H1024,0)))</x:f>
      </x:c>
      <x:c r="O1024" s="113" t="str">
        <x:f>IF(A1024="","",IF(OR(D1024="",E1024=""),"",MAX(0,E1024-D1024)))</x:f>
      </x:c>
      <x:c r="P1024" s="113" t="str">
        <x:f>IF(B1024="","",WEEKDAY(B1024,2))</x:f>
      </x:c>
      <x:c r="Q1024" s="113" t="str">
        <x:f>IF(B1024="","",MONTH(B1024))</x:f>
      </x:c>
      <x:c r="R1024" s="113" t="str">
        <x:f>IF(B1024="","",YEAR(B1024))</x:f>
      </x:c>
    </x:row>
    <x:row r="1025" ht="20" customHeight="1">
      <x:c r="A1025" s="247"/>
      <x:c r="B1025" s="248"/>
      <x:c r="C1025" s="247"/>
      <x:c r="D1025" s="248"/>
      <x:c r="E1025" s="248"/>
      <x:c r="F1025" s="247"/>
      <x:c r="G1025" s="247"/>
      <x:c r="H1025" s="247"/>
      <x:c r="I1025" s="247"/>
      <x:c r="J1025" s="249"/>
      <x:c r="K1025" s="247"/>
      <x:c r="L1025" s="247"/>
      <x:c r="M1025" s="113" t="str">
        <x:f>IF(A1025="","",IF(OR(D1025="",E1025=""),"",IF(E1025&lt;=D1025,1,0)))</x:f>
      </x:c>
      <x:c r="N1025" s="120" t="str">
        <x:f>IF(A1025="","",IF(OR(H1025="",I1025=""),"",IFERROR(I1025/H1025,0)))</x:f>
      </x:c>
      <x:c r="O1025" s="113" t="str">
        <x:f>IF(A1025="","",IF(OR(D1025="",E1025=""),"",MAX(0,E1025-D1025)))</x:f>
      </x:c>
      <x:c r="P1025" s="113" t="str">
        <x:f>IF(B1025="","",WEEKDAY(B1025,2))</x:f>
      </x:c>
      <x:c r="Q1025" s="113" t="str">
        <x:f>IF(B1025="","",MONTH(B1025))</x:f>
      </x:c>
      <x:c r="R1025" s="113" t="str">
        <x:f>IF(B1025="","",YEAR(B1025))</x:f>
      </x:c>
    </x:row>
    <x:row r="1026" ht="20" customHeight="1">
      <x:c r="A1026" s="247"/>
      <x:c r="B1026" s="248"/>
      <x:c r="C1026" s="247"/>
      <x:c r="D1026" s="248"/>
      <x:c r="E1026" s="248"/>
      <x:c r="F1026" s="247"/>
      <x:c r="G1026" s="247"/>
      <x:c r="H1026" s="247"/>
      <x:c r="I1026" s="247"/>
      <x:c r="J1026" s="249"/>
      <x:c r="K1026" s="247"/>
      <x:c r="L1026" s="247"/>
      <x:c r="M1026" s="113" t="str">
        <x:f>IF(A1026="","",IF(OR(D1026="",E1026=""),"",IF(E1026&lt;=D1026,1,0)))</x:f>
      </x:c>
      <x:c r="N1026" s="120" t="str">
        <x:f>IF(A1026="","",IF(OR(H1026="",I1026=""),"",IFERROR(I1026/H1026,0)))</x:f>
      </x:c>
      <x:c r="O1026" s="113" t="str">
        <x:f>IF(A1026="","",IF(OR(D1026="",E1026=""),"",MAX(0,E1026-D1026)))</x:f>
      </x:c>
      <x:c r="P1026" s="113" t="str">
        <x:f>IF(B1026="","",WEEKDAY(B1026,2))</x:f>
      </x:c>
      <x:c r="Q1026" s="113" t="str">
        <x:f>IF(B1026="","",MONTH(B1026))</x:f>
      </x:c>
      <x:c r="R1026" s="113" t="str">
        <x:f>IF(B1026="","",YEAR(B1026))</x:f>
      </x:c>
    </x:row>
    <x:row r="1027" ht="20" customHeight="1">
      <x:c r="A1027" s="247"/>
      <x:c r="B1027" s="248"/>
      <x:c r="C1027" s="247"/>
      <x:c r="D1027" s="248"/>
      <x:c r="E1027" s="248"/>
      <x:c r="F1027" s="247"/>
      <x:c r="G1027" s="247"/>
      <x:c r="H1027" s="247"/>
      <x:c r="I1027" s="247"/>
      <x:c r="J1027" s="249"/>
      <x:c r="K1027" s="247"/>
      <x:c r="L1027" s="247"/>
      <x:c r="M1027" s="113" t="str">
        <x:f>IF(A1027="","",IF(OR(D1027="",E1027=""),"",IF(E1027&lt;=D1027,1,0)))</x:f>
      </x:c>
      <x:c r="N1027" s="120" t="str">
        <x:f>IF(A1027="","",IF(OR(H1027="",I1027=""),"",IFERROR(I1027/H1027,0)))</x:f>
      </x:c>
      <x:c r="O1027" s="113" t="str">
        <x:f>IF(A1027="","",IF(OR(D1027="",E1027=""),"",MAX(0,E1027-D1027)))</x:f>
      </x:c>
      <x:c r="P1027" s="113" t="str">
        <x:f>IF(B1027="","",WEEKDAY(B1027,2))</x:f>
      </x:c>
      <x:c r="Q1027" s="113" t="str">
        <x:f>IF(B1027="","",MONTH(B1027))</x:f>
      </x:c>
      <x:c r="R1027" s="113" t="str">
        <x:f>IF(B1027="","",YEAR(B1027))</x:f>
      </x:c>
    </x:row>
    <x:row r="1028" ht="20" customHeight="1">
      <x:c r="A1028" s="247"/>
      <x:c r="B1028" s="248"/>
      <x:c r="C1028" s="247"/>
      <x:c r="D1028" s="248"/>
      <x:c r="E1028" s="248"/>
      <x:c r="F1028" s="247"/>
      <x:c r="G1028" s="247"/>
      <x:c r="H1028" s="247"/>
      <x:c r="I1028" s="247"/>
      <x:c r="J1028" s="249"/>
      <x:c r="K1028" s="247"/>
      <x:c r="L1028" s="247"/>
      <x:c r="M1028" s="113" t="str">
        <x:f>IF(A1028="","",IF(OR(D1028="",E1028=""),"",IF(E1028&lt;=D1028,1,0)))</x:f>
      </x:c>
      <x:c r="N1028" s="120" t="str">
        <x:f>IF(A1028="","",IF(OR(H1028="",I1028=""),"",IFERROR(I1028/H1028,0)))</x:f>
      </x:c>
      <x:c r="O1028" s="113" t="str">
        <x:f>IF(A1028="","",IF(OR(D1028="",E1028=""),"",MAX(0,E1028-D1028)))</x:f>
      </x:c>
      <x:c r="P1028" s="113" t="str">
        <x:f>IF(B1028="","",WEEKDAY(B1028,2))</x:f>
      </x:c>
      <x:c r="Q1028" s="113" t="str">
        <x:f>IF(B1028="","",MONTH(B1028))</x:f>
      </x:c>
      <x:c r="R1028" s="113" t="str">
        <x:f>IF(B1028="","",YEAR(B1028))</x:f>
      </x:c>
    </x:row>
    <x:row r="1029" ht="20" customHeight="1">
      <x:c r="A1029" s="247"/>
      <x:c r="B1029" s="248"/>
      <x:c r="C1029" s="247"/>
      <x:c r="D1029" s="248"/>
      <x:c r="E1029" s="248"/>
      <x:c r="F1029" s="247"/>
      <x:c r="G1029" s="247"/>
      <x:c r="H1029" s="247"/>
      <x:c r="I1029" s="247"/>
      <x:c r="J1029" s="249"/>
      <x:c r="K1029" s="247"/>
      <x:c r="L1029" s="247"/>
      <x:c r="M1029" s="113" t="str">
        <x:f>IF(A1029="","",IF(OR(D1029="",E1029=""),"",IF(E1029&lt;=D1029,1,0)))</x:f>
      </x:c>
      <x:c r="N1029" s="120" t="str">
        <x:f>IF(A1029="","",IF(OR(H1029="",I1029=""),"",IFERROR(I1029/H1029,0)))</x:f>
      </x:c>
      <x:c r="O1029" s="113" t="str">
        <x:f>IF(A1029="","",IF(OR(D1029="",E1029=""),"",MAX(0,E1029-D1029)))</x:f>
      </x:c>
      <x:c r="P1029" s="113" t="str">
        <x:f>IF(B1029="","",WEEKDAY(B1029,2))</x:f>
      </x:c>
      <x:c r="Q1029" s="113" t="str">
        <x:f>IF(B1029="","",MONTH(B1029))</x:f>
      </x:c>
      <x:c r="R1029" s="113" t="str">
        <x:f>IF(B1029="","",YEAR(B1029))</x:f>
      </x:c>
    </x:row>
    <x:row r="1030" ht="20" customHeight="1">
      <x:c r="A1030" s="247"/>
      <x:c r="B1030" s="248"/>
      <x:c r="C1030" s="247"/>
      <x:c r="D1030" s="248"/>
      <x:c r="E1030" s="248"/>
      <x:c r="F1030" s="247"/>
      <x:c r="G1030" s="247"/>
      <x:c r="H1030" s="247"/>
      <x:c r="I1030" s="247"/>
      <x:c r="J1030" s="249"/>
      <x:c r="K1030" s="247"/>
      <x:c r="L1030" s="247"/>
      <x:c r="M1030" s="113" t="str">
        <x:f>IF(A1030="","",IF(OR(D1030="",E1030=""),"",IF(E1030&lt;=D1030,1,0)))</x:f>
      </x:c>
      <x:c r="N1030" s="120" t="str">
        <x:f>IF(A1030="","",IF(OR(H1030="",I1030=""),"",IFERROR(I1030/H1030,0)))</x:f>
      </x:c>
      <x:c r="O1030" s="113" t="str">
        <x:f>IF(A1030="","",IF(OR(D1030="",E1030=""),"",MAX(0,E1030-D1030)))</x:f>
      </x:c>
      <x:c r="P1030" s="113" t="str">
        <x:f>IF(B1030="","",WEEKDAY(B1030,2))</x:f>
      </x:c>
      <x:c r="Q1030" s="113" t="str">
        <x:f>IF(B1030="","",MONTH(B1030))</x:f>
      </x:c>
      <x:c r="R1030" s="113" t="str">
        <x:f>IF(B1030="","",YEAR(B1030))</x:f>
      </x:c>
    </x:row>
    <x:row r="1031" ht="20" customHeight="1">
      <x:c r="A1031" s="247"/>
      <x:c r="B1031" s="248"/>
      <x:c r="C1031" s="247"/>
      <x:c r="D1031" s="248"/>
      <x:c r="E1031" s="248"/>
      <x:c r="F1031" s="247"/>
      <x:c r="G1031" s="247"/>
      <x:c r="H1031" s="247"/>
      <x:c r="I1031" s="247"/>
      <x:c r="J1031" s="249"/>
      <x:c r="K1031" s="247"/>
      <x:c r="L1031" s="247"/>
      <x:c r="M1031" s="113" t="str">
        <x:f>IF(A1031="","",IF(OR(D1031="",E1031=""),"",IF(E1031&lt;=D1031,1,0)))</x:f>
      </x:c>
      <x:c r="N1031" s="120" t="str">
        <x:f>IF(A1031="","",IF(OR(H1031="",I1031=""),"",IFERROR(I1031/H1031,0)))</x:f>
      </x:c>
      <x:c r="O1031" s="113" t="str">
        <x:f>IF(A1031="","",IF(OR(D1031="",E1031=""),"",MAX(0,E1031-D1031)))</x:f>
      </x:c>
      <x:c r="P1031" s="113" t="str">
        <x:f>IF(B1031="","",WEEKDAY(B1031,2))</x:f>
      </x:c>
      <x:c r="Q1031" s="113" t="str">
        <x:f>IF(B1031="","",MONTH(B1031))</x:f>
      </x:c>
      <x:c r="R1031" s="113" t="str">
        <x:f>IF(B1031="","",YEAR(B1031))</x:f>
      </x:c>
    </x:row>
    <x:row r="1032" ht="20" customHeight="1">
      <x:c r="A1032" s="247"/>
      <x:c r="B1032" s="248"/>
      <x:c r="C1032" s="247"/>
      <x:c r="D1032" s="248"/>
      <x:c r="E1032" s="248"/>
      <x:c r="F1032" s="247"/>
      <x:c r="G1032" s="247"/>
      <x:c r="H1032" s="247"/>
      <x:c r="I1032" s="247"/>
      <x:c r="J1032" s="249"/>
      <x:c r="K1032" s="247"/>
      <x:c r="L1032" s="247"/>
      <x:c r="M1032" s="113" t="str">
        <x:f>IF(A1032="","",IF(OR(D1032="",E1032=""),"",IF(E1032&lt;=D1032,1,0)))</x:f>
      </x:c>
      <x:c r="N1032" s="120" t="str">
        <x:f>IF(A1032="","",IF(OR(H1032="",I1032=""),"",IFERROR(I1032/H1032,0)))</x:f>
      </x:c>
      <x:c r="O1032" s="113" t="str">
        <x:f>IF(A1032="","",IF(OR(D1032="",E1032=""),"",MAX(0,E1032-D1032)))</x:f>
      </x:c>
      <x:c r="P1032" s="113" t="str">
        <x:f>IF(B1032="","",WEEKDAY(B1032,2))</x:f>
      </x:c>
      <x:c r="Q1032" s="113" t="str">
        <x:f>IF(B1032="","",MONTH(B1032))</x:f>
      </x:c>
      <x:c r="R1032" s="113" t="str">
        <x:f>IF(B1032="","",YEAR(B1032))</x:f>
      </x:c>
    </x:row>
    <x:row r="1033" ht="20" customHeight="1">
      <x:c r="A1033" s="247"/>
      <x:c r="B1033" s="248"/>
      <x:c r="C1033" s="247"/>
      <x:c r="D1033" s="248"/>
      <x:c r="E1033" s="248"/>
      <x:c r="F1033" s="247"/>
      <x:c r="G1033" s="247"/>
      <x:c r="H1033" s="247"/>
      <x:c r="I1033" s="247"/>
      <x:c r="J1033" s="249"/>
      <x:c r="K1033" s="247"/>
      <x:c r="L1033" s="247"/>
      <x:c r="M1033" s="113" t="str">
        <x:f>IF(A1033="","",IF(OR(D1033="",E1033=""),"",IF(E1033&lt;=D1033,1,0)))</x:f>
      </x:c>
      <x:c r="N1033" s="120" t="str">
        <x:f>IF(A1033="","",IF(OR(H1033="",I1033=""),"",IFERROR(I1033/H1033,0)))</x:f>
      </x:c>
      <x:c r="O1033" s="113" t="str">
        <x:f>IF(A1033="","",IF(OR(D1033="",E1033=""),"",MAX(0,E1033-D1033)))</x:f>
      </x:c>
      <x:c r="P1033" s="113" t="str">
        <x:f>IF(B1033="","",WEEKDAY(B1033,2))</x:f>
      </x:c>
      <x:c r="Q1033" s="113" t="str">
        <x:f>IF(B1033="","",MONTH(B1033))</x:f>
      </x:c>
      <x:c r="R1033" s="113" t="str">
        <x:f>IF(B1033="","",YEAR(B1033))</x:f>
      </x:c>
    </x:row>
    <x:row r="1034" ht="20" customHeight="1">
      <x:c r="A1034" s="247"/>
      <x:c r="B1034" s="248"/>
      <x:c r="C1034" s="247"/>
      <x:c r="D1034" s="248"/>
      <x:c r="E1034" s="248"/>
      <x:c r="F1034" s="247"/>
      <x:c r="G1034" s="247"/>
      <x:c r="H1034" s="247"/>
      <x:c r="I1034" s="247"/>
      <x:c r="J1034" s="249"/>
      <x:c r="K1034" s="247"/>
      <x:c r="L1034" s="247"/>
      <x:c r="M1034" s="113" t="str">
        <x:f>IF(A1034="","",IF(OR(D1034="",E1034=""),"",IF(E1034&lt;=D1034,1,0)))</x:f>
      </x:c>
      <x:c r="N1034" s="120" t="str">
        <x:f>IF(A1034="","",IF(OR(H1034="",I1034=""),"",IFERROR(I1034/H1034,0)))</x:f>
      </x:c>
      <x:c r="O1034" s="113" t="str">
        <x:f>IF(A1034="","",IF(OR(D1034="",E1034=""),"",MAX(0,E1034-D1034)))</x:f>
      </x:c>
      <x:c r="P1034" s="113" t="str">
        <x:f>IF(B1034="","",WEEKDAY(B1034,2))</x:f>
      </x:c>
      <x:c r="Q1034" s="113" t="str">
        <x:f>IF(B1034="","",MONTH(B1034))</x:f>
      </x:c>
      <x:c r="R1034" s="113" t="str">
        <x:f>IF(B1034="","",YEAR(B1034))</x:f>
      </x:c>
    </x:row>
    <x:row r="1035" ht="20" customHeight="1">
      <x:c r="A1035" s="247"/>
      <x:c r="B1035" s="248"/>
      <x:c r="C1035" s="247"/>
      <x:c r="D1035" s="248"/>
      <x:c r="E1035" s="248"/>
      <x:c r="F1035" s="247"/>
      <x:c r="G1035" s="247"/>
      <x:c r="H1035" s="247"/>
      <x:c r="I1035" s="247"/>
      <x:c r="J1035" s="249"/>
      <x:c r="K1035" s="247"/>
      <x:c r="L1035" s="247"/>
      <x:c r="M1035" s="113" t="str">
        <x:f>IF(A1035="","",IF(OR(D1035="",E1035=""),"",IF(E1035&lt;=D1035,1,0)))</x:f>
      </x:c>
      <x:c r="N1035" s="120" t="str">
        <x:f>IF(A1035="","",IF(OR(H1035="",I1035=""),"",IFERROR(I1035/H1035,0)))</x:f>
      </x:c>
      <x:c r="O1035" s="113" t="str">
        <x:f>IF(A1035="","",IF(OR(D1035="",E1035=""),"",MAX(0,E1035-D1035)))</x:f>
      </x:c>
      <x:c r="P1035" s="113" t="str">
        <x:f>IF(B1035="","",WEEKDAY(B1035,2))</x:f>
      </x:c>
      <x:c r="Q1035" s="113" t="str">
        <x:f>IF(B1035="","",MONTH(B1035))</x:f>
      </x:c>
      <x:c r="R1035" s="113" t="str">
        <x:f>IF(B1035="","",YEAR(B1035))</x:f>
      </x:c>
    </x:row>
    <x:row r="1036" ht="20" customHeight="1">
      <x:c r="A1036" s="247"/>
      <x:c r="B1036" s="248"/>
      <x:c r="C1036" s="247"/>
      <x:c r="D1036" s="248"/>
      <x:c r="E1036" s="248"/>
      <x:c r="F1036" s="247"/>
      <x:c r="G1036" s="247"/>
      <x:c r="H1036" s="247"/>
      <x:c r="I1036" s="247"/>
      <x:c r="J1036" s="249"/>
      <x:c r="K1036" s="247"/>
      <x:c r="L1036" s="247"/>
      <x:c r="M1036" s="113" t="str">
        <x:f>IF(A1036="","",IF(OR(D1036="",E1036=""),"",IF(E1036&lt;=D1036,1,0)))</x:f>
      </x:c>
      <x:c r="N1036" s="120" t="str">
        <x:f>IF(A1036="","",IF(OR(H1036="",I1036=""),"",IFERROR(I1036/H1036,0)))</x:f>
      </x:c>
      <x:c r="O1036" s="113" t="str">
        <x:f>IF(A1036="","",IF(OR(D1036="",E1036=""),"",MAX(0,E1036-D1036)))</x:f>
      </x:c>
      <x:c r="P1036" s="113" t="str">
        <x:f>IF(B1036="","",WEEKDAY(B1036,2))</x:f>
      </x:c>
      <x:c r="Q1036" s="113" t="str">
        <x:f>IF(B1036="","",MONTH(B1036))</x:f>
      </x:c>
      <x:c r="R1036" s="113" t="str">
        <x:f>IF(B1036="","",YEAR(B1036))</x:f>
      </x:c>
    </x:row>
    <x:row r="1037" ht="20" customHeight="1">
      <x:c r="A1037" s="247"/>
      <x:c r="B1037" s="248"/>
      <x:c r="C1037" s="247"/>
      <x:c r="D1037" s="248"/>
      <x:c r="E1037" s="248"/>
      <x:c r="F1037" s="247"/>
      <x:c r="G1037" s="247"/>
      <x:c r="H1037" s="247"/>
      <x:c r="I1037" s="247"/>
      <x:c r="J1037" s="249"/>
      <x:c r="K1037" s="247"/>
      <x:c r="L1037" s="247"/>
      <x:c r="M1037" s="113" t="str">
        <x:f>IF(A1037="","",IF(OR(D1037="",E1037=""),"",IF(E1037&lt;=D1037,1,0)))</x:f>
      </x:c>
      <x:c r="N1037" s="120" t="str">
        <x:f>IF(A1037="","",IF(OR(H1037="",I1037=""),"",IFERROR(I1037/H1037,0)))</x:f>
      </x:c>
      <x:c r="O1037" s="113" t="str">
        <x:f>IF(A1037="","",IF(OR(D1037="",E1037=""),"",MAX(0,E1037-D1037)))</x:f>
      </x:c>
      <x:c r="P1037" s="113" t="str">
        <x:f>IF(B1037="","",WEEKDAY(B1037,2))</x:f>
      </x:c>
      <x:c r="Q1037" s="113" t="str">
        <x:f>IF(B1037="","",MONTH(B1037))</x:f>
      </x:c>
      <x:c r="R1037" s="113" t="str">
        <x:f>IF(B1037="","",YEAR(B1037))</x:f>
      </x:c>
    </x:row>
    <x:row r="1038" ht="20" customHeight="1">
      <x:c r="A1038" s="247"/>
      <x:c r="B1038" s="248"/>
      <x:c r="C1038" s="247"/>
      <x:c r="D1038" s="248"/>
      <x:c r="E1038" s="248"/>
      <x:c r="F1038" s="247"/>
      <x:c r="G1038" s="247"/>
      <x:c r="H1038" s="247"/>
      <x:c r="I1038" s="247"/>
      <x:c r="J1038" s="249"/>
      <x:c r="K1038" s="247"/>
      <x:c r="L1038" s="247"/>
      <x:c r="M1038" s="113" t="str">
        <x:f>IF(A1038="","",IF(OR(D1038="",E1038=""),"",IF(E1038&lt;=D1038,1,0)))</x:f>
      </x:c>
      <x:c r="N1038" s="120" t="str">
        <x:f>IF(A1038="","",IF(OR(H1038="",I1038=""),"",IFERROR(I1038/H1038,0)))</x:f>
      </x:c>
      <x:c r="O1038" s="113" t="str">
        <x:f>IF(A1038="","",IF(OR(D1038="",E1038=""),"",MAX(0,E1038-D1038)))</x:f>
      </x:c>
      <x:c r="P1038" s="113" t="str">
        <x:f>IF(B1038="","",WEEKDAY(B1038,2))</x:f>
      </x:c>
      <x:c r="Q1038" s="113" t="str">
        <x:f>IF(B1038="","",MONTH(B1038))</x:f>
      </x:c>
      <x:c r="R1038" s="113" t="str">
        <x:f>IF(B1038="","",YEAR(B1038))</x:f>
      </x:c>
    </x:row>
    <x:row r="1039" ht="20" customHeight="1">
      <x:c r="A1039" s="247"/>
      <x:c r="B1039" s="248"/>
      <x:c r="C1039" s="247"/>
      <x:c r="D1039" s="248"/>
      <x:c r="E1039" s="248"/>
      <x:c r="F1039" s="247"/>
      <x:c r="G1039" s="247"/>
      <x:c r="H1039" s="247"/>
      <x:c r="I1039" s="247"/>
      <x:c r="J1039" s="249"/>
      <x:c r="K1039" s="247"/>
      <x:c r="L1039" s="247"/>
      <x:c r="M1039" s="113" t="str">
        <x:f>IF(A1039="","",IF(OR(D1039="",E1039=""),"",IF(E1039&lt;=D1039,1,0)))</x:f>
      </x:c>
      <x:c r="N1039" s="120" t="str">
        <x:f>IF(A1039="","",IF(OR(H1039="",I1039=""),"",IFERROR(I1039/H1039,0)))</x:f>
      </x:c>
      <x:c r="O1039" s="113" t="str">
        <x:f>IF(A1039="","",IF(OR(D1039="",E1039=""),"",MAX(0,E1039-D1039)))</x:f>
      </x:c>
      <x:c r="P1039" s="113" t="str">
        <x:f>IF(B1039="","",WEEKDAY(B1039,2))</x:f>
      </x:c>
      <x:c r="Q1039" s="113" t="str">
        <x:f>IF(B1039="","",MONTH(B1039))</x:f>
      </x:c>
      <x:c r="R1039" s="113" t="str">
        <x:f>IF(B1039="","",YEAR(B1039))</x:f>
      </x:c>
    </x:row>
    <x:row r="1040" ht="20" customHeight="1">
      <x:c r="A1040" s="247"/>
      <x:c r="B1040" s="248"/>
      <x:c r="C1040" s="247"/>
      <x:c r="D1040" s="248"/>
      <x:c r="E1040" s="248"/>
      <x:c r="F1040" s="247"/>
      <x:c r="G1040" s="247"/>
      <x:c r="H1040" s="247"/>
      <x:c r="I1040" s="247"/>
      <x:c r="J1040" s="249"/>
      <x:c r="K1040" s="247"/>
      <x:c r="L1040" s="247"/>
      <x:c r="M1040" s="113" t="str">
        <x:f>IF(A1040="","",IF(OR(D1040="",E1040=""),"",IF(E1040&lt;=D1040,1,0)))</x:f>
      </x:c>
      <x:c r="N1040" s="120" t="str">
        <x:f>IF(A1040="","",IF(OR(H1040="",I1040=""),"",IFERROR(I1040/H1040,0)))</x:f>
      </x:c>
      <x:c r="O1040" s="113" t="str">
        <x:f>IF(A1040="","",IF(OR(D1040="",E1040=""),"",MAX(0,E1040-D1040)))</x:f>
      </x:c>
      <x:c r="P1040" s="113" t="str">
        <x:f>IF(B1040="","",WEEKDAY(B1040,2))</x:f>
      </x:c>
      <x:c r="Q1040" s="113" t="str">
        <x:f>IF(B1040="","",MONTH(B1040))</x:f>
      </x:c>
      <x:c r="R1040" s="113" t="str">
        <x:f>IF(B1040="","",YEAR(B1040))</x:f>
      </x:c>
    </x:row>
    <x:row r="1041" ht="20" customHeight="1">
      <x:c r="A1041" s="247"/>
      <x:c r="B1041" s="248"/>
      <x:c r="C1041" s="247"/>
      <x:c r="D1041" s="248"/>
      <x:c r="E1041" s="248"/>
      <x:c r="F1041" s="247"/>
      <x:c r="G1041" s="247"/>
      <x:c r="H1041" s="247"/>
      <x:c r="I1041" s="247"/>
      <x:c r="J1041" s="249"/>
      <x:c r="K1041" s="247"/>
      <x:c r="L1041" s="247"/>
      <x:c r="M1041" s="113" t="str">
        <x:f>IF(A1041="","",IF(OR(D1041="",E1041=""),"",IF(E1041&lt;=D1041,1,0)))</x:f>
      </x:c>
      <x:c r="N1041" s="120" t="str">
        <x:f>IF(A1041="","",IF(OR(H1041="",I1041=""),"",IFERROR(I1041/H1041,0)))</x:f>
      </x:c>
      <x:c r="O1041" s="113" t="str">
        <x:f>IF(A1041="","",IF(OR(D1041="",E1041=""),"",MAX(0,E1041-D1041)))</x:f>
      </x:c>
      <x:c r="P1041" s="113" t="str">
        <x:f>IF(B1041="","",WEEKDAY(B1041,2))</x:f>
      </x:c>
      <x:c r="Q1041" s="113" t="str">
        <x:f>IF(B1041="","",MONTH(B1041))</x:f>
      </x:c>
      <x:c r="R1041" s="113" t="str">
        <x:f>IF(B1041="","",YEAR(B1041))</x:f>
      </x:c>
    </x:row>
    <x:row r="1042" ht="20" customHeight="1">
      <x:c r="A1042" s="247"/>
      <x:c r="B1042" s="248"/>
      <x:c r="C1042" s="247"/>
      <x:c r="D1042" s="248"/>
      <x:c r="E1042" s="248"/>
      <x:c r="F1042" s="247"/>
      <x:c r="G1042" s="247"/>
      <x:c r="H1042" s="247"/>
      <x:c r="I1042" s="247"/>
      <x:c r="J1042" s="249"/>
      <x:c r="K1042" s="247"/>
      <x:c r="L1042" s="247"/>
      <x:c r="M1042" s="113" t="str">
        <x:f>IF(A1042="","",IF(OR(D1042="",E1042=""),"",IF(E1042&lt;=D1042,1,0)))</x:f>
      </x:c>
      <x:c r="N1042" s="120" t="str">
        <x:f>IF(A1042="","",IF(OR(H1042="",I1042=""),"",IFERROR(I1042/H1042,0)))</x:f>
      </x:c>
      <x:c r="O1042" s="113" t="str">
        <x:f>IF(A1042="","",IF(OR(D1042="",E1042=""),"",MAX(0,E1042-D1042)))</x:f>
      </x:c>
      <x:c r="P1042" s="113" t="str">
        <x:f>IF(B1042="","",WEEKDAY(B1042,2))</x:f>
      </x:c>
      <x:c r="Q1042" s="113" t="str">
        <x:f>IF(B1042="","",MONTH(B1042))</x:f>
      </x:c>
      <x:c r="R1042" s="113" t="str">
        <x:f>IF(B1042="","",YEAR(B1042))</x:f>
      </x:c>
    </x:row>
    <x:row r="1043" ht="20" customHeight="1">
      <x:c r="A1043" s="247"/>
      <x:c r="B1043" s="248"/>
      <x:c r="C1043" s="247"/>
      <x:c r="D1043" s="248"/>
      <x:c r="E1043" s="248"/>
      <x:c r="F1043" s="247"/>
      <x:c r="G1043" s="247"/>
      <x:c r="H1043" s="247"/>
      <x:c r="I1043" s="247"/>
      <x:c r="J1043" s="249"/>
      <x:c r="K1043" s="247"/>
      <x:c r="L1043" s="247"/>
      <x:c r="M1043" s="113" t="str">
        <x:f>IF(A1043="","",IF(OR(D1043="",E1043=""),"",IF(E1043&lt;=D1043,1,0)))</x:f>
      </x:c>
      <x:c r="N1043" s="120" t="str">
        <x:f>IF(A1043="","",IF(OR(H1043="",I1043=""),"",IFERROR(I1043/H1043,0)))</x:f>
      </x:c>
      <x:c r="O1043" s="113" t="str">
        <x:f>IF(A1043="","",IF(OR(D1043="",E1043=""),"",MAX(0,E1043-D1043)))</x:f>
      </x:c>
      <x:c r="P1043" s="113" t="str">
        <x:f>IF(B1043="","",WEEKDAY(B1043,2))</x:f>
      </x:c>
      <x:c r="Q1043" s="113" t="str">
        <x:f>IF(B1043="","",MONTH(B1043))</x:f>
      </x:c>
      <x:c r="R1043" s="113" t="str">
        <x:f>IF(B1043="","",YEAR(B1043))</x:f>
      </x:c>
    </x:row>
    <x:row r="1044" ht="20" customHeight="1">
      <x:c r="A1044" s="247"/>
      <x:c r="B1044" s="248"/>
      <x:c r="C1044" s="247"/>
      <x:c r="D1044" s="248"/>
      <x:c r="E1044" s="248"/>
      <x:c r="F1044" s="247"/>
      <x:c r="G1044" s="247"/>
      <x:c r="H1044" s="247"/>
      <x:c r="I1044" s="247"/>
      <x:c r="J1044" s="249"/>
      <x:c r="K1044" s="247"/>
      <x:c r="L1044" s="247"/>
      <x:c r="M1044" s="113" t="str">
        <x:f>IF(A1044="","",IF(OR(D1044="",E1044=""),"",IF(E1044&lt;=D1044,1,0)))</x:f>
      </x:c>
      <x:c r="N1044" s="120" t="str">
        <x:f>IF(A1044="","",IF(OR(H1044="",I1044=""),"",IFERROR(I1044/H1044,0)))</x:f>
      </x:c>
      <x:c r="O1044" s="113" t="str">
        <x:f>IF(A1044="","",IF(OR(D1044="",E1044=""),"",MAX(0,E1044-D1044)))</x:f>
      </x:c>
      <x:c r="P1044" s="113" t="str">
        <x:f>IF(B1044="","",WEEKDAY(B1044,2))</x:f>
      </x:c>
      <x:c r="Q1044" s="113" t="str">
        <x:f>IF(B1044="","",MONTH(B1044))</x:f>
      </x:c>
      <x:c r="R1044" s="113" t="str">
        <x:f>IF(B1044="","",YEAR(B1044))</x:f>
      </x:c>
    </x:row>
    <x:row r="1045" ht="20" customHeight="1">
      <x:c r="A1045" s="247"/>
      <x:c r="B1045" s="248"/>
      <x:c r="C1045" s="247"/>
      <x:c r="D1045" s="248"/>
      <x:c r="E1045" s="248"/>
      <x:c r="F1045" s="247"/>
      <x:c r="G1045" s="247"/>
      <x:c r="H1045" s="247"/>
      <x:c r="I1045" s="247"/>
      <x:c r="J1045" s="249"/>
      <x:c r="K1045" s="247"/>
      <x:c r="L1045" s="247"/>
      <x:c r="M1045" s="113" t="str">
        <x:f>IF(A1045="","",IF(OR(D1045="",E1045=""),"",IF(E1045&lt;=D1045,1,0)))</x:f>
      </x:c>
      <x:c r="N1045" s="120" t="str">
        <x:f>IF(A1045="","",IF(OR(H1045="",I1045=""),"",IFERROR(I1045/H1045,0)))</x:f>
      </x:c>
      <x:c r="O1045" s="113" t="str">
        <x:f>IF(A1045="","",IF(OR(D1045="",E1045=""),"",MAX(0,E1045-D1045)))</x:f>
      </x:c>
      <x:c r="P1045" s="113" t="str">
        <x:f>IF(B1045="","",WEEKDAY(B1045,2))</x:f>
      </x:c>
      <x:c r="Q1045" s="113" t="str">
        <x:f>IF(B1045="","",MONTH(B1045))</x:f>
      </x:c>
      <x:c r="R1045" s="113" t="str">
        <x:f>IF(B1045="","",YEAR(B1045))</x:f>
      </x:c>
    </x:row>
    <x:row r="1046" ht="20" customHeight="1">
      <x:c r="A1046" s="247"/>
      <x:c r="B1046" s="248"/>
      <x:c r="C1046" s="247"/>
      <x:c r="D1046" s="248"/>
      <x:c r="E1046" s="248"/>
      <x:c r="F1046" s="247"/>
      <x:c r="G1046" s="247"/>
      <x:c r="H1046" s="247"/>
      <x:c r="I1046" s="247"/>
      <x:c r="J1046" s="249"/>
      <x:c r="K1046" s="247"/>
      <x:c r="L1046" s="247"/>
      <x:c r="M1046" s="113" t="str">
        <x:f>IF(A1046="","",IF(OR(D1046="",E1046=""),"",IF(E1046&lt;=D1046,1,0)))</x:f>
      </x:c>
      <x:c r="N1046" s="120" t="str">
        <x:f>IF(A1046="","",IF(OR(H1046="",I1046=""),"",IFERROR(I1046/H1046,0)))</x:f>
      </x:c>
      <x:c r="O1046" s="113" t="str">
        <x:f>IF(A1046="","",IF(OR(D1046="",E1046=""),"",MAX(0,E1046-D1046)))</x:f>
      </x:c>
      <x:c r="P1046" s="113" t="str">
        <x:f>IF(B1046="","",WEEKDAY(B1046,2))</x:f>
      </x:c>
      <x:c r="Q1046" s="113" t="str">
        <x:f>IF(B1046="","",MONTH(B1046))</x:f>
      </x:c>
      <x:c r="R1046" s="113" t="str">
        <x:f>IF(B1046="","",YEAR(B1046))</x:f>
      </x:c>
    </x:row>
    <x:row r="1047" ht="20" customHeight="1">
      <x:c r="A1047" s="247"/>
      <x:c r="B1047" s="248"/>
      <x:c r="C1047" s="247"/>
      <x:c r="D1047" s="248"/>
      <x:c r="E1047" s="248"/>
      <x:c r="F1047" s="247"/>
      <x:c r="G1047" s="247"/>
      <x:c r="H1047" s="247"/>
      <x:c r="I1047" s="247"/>
      <x:c r="J1047" s="249"/>
      <x:c r="K1047" s="247"/>
      <x:c r="L1047" s="247"/>
      <x:c r="M1047" s="113" t="str">
        <x:f>IF(A1047="","",IF(OR(D1047="",E1047=""),"",IF(E1047&lt;=D1047,1,0)))</x:f>
      </x:c>
      <x:c r="N1047" s="120" t="str">
        <x:f>IF(A1047="","",IF(OR(H1047="",I1047=""),"",IFERROR(I1047/H1047,0)))</x:f>
      </x:c>
      <x:c r="O1047" s="113" t="str">
        <x:f>IF(A1047="","",IF(OR(D1047="",E1047=""),"",MAX(0,E1047-D1047)))</x:f>
      </x:c>
      <x:c r="P1047" s="113" t="str">
        <x:f>IF(B1047="","",WEEKDAY(B1047,2))</x:f>
      </x:c>
      <x:c r="Q1047" s="113" t="str">
        <x:f>IF(B1047="","",MONTH(B1047))</x:f>
      </x:c>
      <x:c r="R1047" s="113" t="str">
        <x:f>IF(B1047="","",YEAR(B1047))</x:f>
      </x:c>
    </x:row>
    <x:row r="1048" ht="20" customHeight="1">
      <x:c r="A1048" s="247"/>
      <x:c r="B1048" s="248"/>
      <x:c r="C1048" s="247"/>
      <x:c r="D1048" s="248"/>
      <x:c r="E1048" s="248"/>
      <x:c r="F1048" s="247"/>
      <x:c r="G1048" s="247"/>
      <x:c r="H1048" s="247"/>
      <x:c r="I1048" s="247"/>
      <x:c r="J1048" s="249"/>
      <x:c r="K1048" s="247"/>
      <x:c r="L1048" s="247"/>
      <x:c r="M1048" s="113" t="str">
        <x:f>IF(A1048="","",IF(OR(D1048="",E1048=""),"",IF(E1048&lt;=D1048,1,0)))</x:f>
      </x:c>
      <x:c r="N1048" s="120" t="str">
        <x:f>IF(A1048="","",IF(OR(H1048="",I1048=""),"",IFERROR(I1048/H1048,0)))</x:f>
      </x:c>
      <x:c r="O1048" s="113" t="str">
        <x:f>IF(A1048="","",IF(OR(D1048="",E1048=""),"",MAX(0,E1048-D1048)))</x:f>
      </x:c>
      <x:c r="P1048" s="113" t="str">
        <x:f>IF(B1048="","",WEEKDAY(B1048,2))</x:f>
      </x:c>
      <x:c r="Q1048" s="113" t="str">
        <x:f>IF(B1048="","",MONTH(B1048))</x:f>
      </x:c>
      <x:c r="R1048" s="113" t="str">
        <x:f>IF(B1048="","",YEAR(B1048))</x:f>
      </x:c>
    </x:row>
    <x:row r="1049" ht="20" customHeight="1">
      <x:c r="A1049" s="247"/>
      <x:c r="B1049" s="248"/>
      <x:c r="C1049" s="247"/>
      <x:c r="D1049" s="248"/>
      <x:c r="E1049" s="248"/>
      <x:c r="F1049" s="247"/>
      <x:c r="G1049" s="247"/>
      <x:c r="H1049" s="247"/>
      <x:c r="I1049" s="247"/>
      <x:c r="J1049" s="249"/>
      <x:c r="K1049" s="247"/>
      <x:c r="L1049" s="247"/>
      <x:c r="M1049" s="113" t="str">
        <x:f>IF(A1049="","",IF(OR(D1049="",E1049=""),"",IF(E1049&lt;=D1049,1,0)))</x:f>
      </x:c>
      <x:c r="N1049" s="120" t="str">
        <x:f>IF(A1049="","",IF(OR(H1049="",I1049=""),"",IFERROR(I1049/H1049,0)))</x:f>
      </x:c>
      <x:c r="O1049" s="113" t="str">
        <x:f>IF(A1049="","",IF(OR(D1049="",E1049=""),"",MAX(0,E1049-D1049)))</x:f>
      </x:c>
      <x:c r="P1049" s="113" t="str">
        <x:f>IF(B1049="","",WEEKDAY(B1049,2))</x:f>
      </x:c>
      <x:c r="Q1049" s="113" t="str">
        <x:f>IF(B1049="","",MONTH(B1049))</x:f>
      </x:c>
      <x:c r="R1049" s="113" t="str">
        <x:f>IF(B1049="","",YEAR(B1049))</x:f>
      </x:c>
    </x:row>
    <x:row r="1050" ht="20" customHeight="1">
      <x:c r="A1050" s="247"/>
      <x:c r="B1050" s="248"/>
      <x:c r="C1050" s="247"/>
      <x:c r="D1050" s="248"/>
      <x:c r="E1050" s="248"/>
      <x:c r="F1050" s="247"/>
      <x:c r="G1050" s="247"/>
      <x:c r="H1050" s="247"/>
      <x:c r="I1050" s="247"/>
      <x:c r="J1050" s="249"/>
      <x:c r="K1050" s="247"/>
      <x:c r="L1050" s="247"/>
      <x:c r="M1050" s="113" t="str">
        <x:f>IF(A1050="","",IF(OR(D1050="",E1050=""),"",IF(E1050&lt;=D1050,1,0)))</x:f>
      </x:c>
      <x:c r="N1050" s="120" t="str">
        <x:f>IF(A1050="","",IF(OR(H1050="",I1050=""),"",IFERROR(I1050/H1050,0)))</x:f>
      </x:c>
      <x:c r="O1050" s="113" t="str">
        <x:f>IF(A1050="","",IF(OR(D1050="",E1050=""),"",MAX(0,E1050-D1050)))</x:f>
      </x:c>
      <x:c r="P1050" s="113" t="str">
        <x:f>IF(B1050="","",WEEKDAY(B1050,2))</x:f>
      </x:c>
      <x:c r="Q1050" s="113" t="str">
        <x:f>IF(B1050="","",MONTH(B1050))</x:f>
      </x:c>
      <x:c r="R1050" s="113" t="str">
        <x:f>IF(B1050="","",YEAR(B1050))</x:f>
      </x:c>
    </x:row>
    <x:row r="1051" ht="20" customHeight="1">
      <x:c r="A1051" s="247"/>
      <x:c r="B1051" s="248"/>
      <x:c r="C1051" s="247"/>
      <x:c r="D1051" s="248"/>
      <x:c r="E1051" s="248"/>
      <x:c r="F1051" s="247"/>
      <x:c r="G1051" s="247"/>
      <x:c r="H1051" s="247"/>
      <x:c r="I1051" s="247"/>
      <x:c r="J1051" s="249"/>
      <x:c r="K1051" s="247"/>
      <x:c r="L1051" s="247"/>
      <x:c r="M1051" s="113" t="str">
        <x:f>IF(A1051="","",IF(OR(D1051="",E1051=""),"",IF(E1051&lt;=D1051,1,0)))</x:f>
      </x:c>
      <x:c r="N1051" s="120" t="str">
        <x:f>IF(A1051="","",IF(OR(H1051="",I1051=""),"",IFERROR(I1051/H1051,0)))</x:f>
      </x:c>
      <x:c r="O1051" s="113" t="str">
        <x:f>IF(A1051="","",IF(OR(D1051="",E1051=""),"",MAX(0,E1051-D1051)))</x:f>
      </x:c>
      <x:c r="P1051" s="113" t="str">
        <x:f>IF(B1051="","",WEEKDAY(B1051,2))</x:f>
      </x:c>
      <x:c r="Q1051" s="113" t="str">
        <x:f>IF(B1051="","",MONTH(B1051))</x:f>
      </x:c>
      <x:c r="R1051" s="113" t="str">
        <x:f>IF(B1051="","",YEAR(B1051))</x:f>
      </x:c>
    </x:row>
    <x:row r="1052" ht="20" customHeight="1">
      <x:c r="A1052" s="247"/>
      <x:c r="B1052" s="248"/>
      <x:c r="C1052" s="247"/>
      <x:c r="D1052" s="248"/>
      <x:c r="E1052" s="248"/>
      <x:c r="F1052" s="247"/>
      <x:c r="G1052" s="247"/>
      <x:c r="H1052" s="247"/>
      <x:c r="I1052" s="247"/>
      <x:c r="J1052" s="249"/>
      <x:c r="K1052" s="247"/>
      <x:c r="L1052" s="247"/>
      <x:c r="M1052" s="113" t="str">
        <x:f>IF(A1052="","",IF(OR(D1052="",E1052=""),"",IF(E1052&lt;=D1052,1,0)))</x:f>
      </x:c>
      <x:c r="N1052" s="120" t="str">
        <x:f>IF(A1052="","",IF(OR(H1052="",I1052=""),"",IFERROR(I1052/H1052,0)))</x:f>
      </x:c>
      <x:c r="O1052" s="113" t="str">
        <x:f>IF(A1052="","",IF(OR(D1052="",E1052=""),"",MAX(0,E1052-D1052)))</x:f>
      </x:c>
      <x:c r="P1052" s="113" t="str">
        <x:f>IF(B1052="","",WEEKDAY(B1052,2))</x:f>
      </x:c>
      <x:c r="Q1052" s="113" t="str">
        <x:f>IF(B1052="","",MONTH(B1052))</x:f>
      </x:c>
      <x:c r="R1052" s="113" t="str">
        <x:f>IF(B1052="","",YEAR(B1052))</x:f>
      </x:c>
    </x:row>
    <x:row r="1053" ht="20" customHeight="1">
      <x:c r="A1053" s="247"/>
      <x:c r="B1053" s="248"/>
      <x:c r="C1053" s="247"/>
      <x:c r="D1053" s="248"/>
      <x:c r="E1053" s="248"/>
      <x:c r="F1053" s="247"/>
      <x:c r="G1053" s="247"/>
      <x:c r="H1053" s="247"/>
      <x:c r="I1053" s="247"/>
      <x:c r="J1053" s="249"/>
      <x:c r="K1053" s="247"/>
      <x:c r="L1053" s="247"/>
      <x:c r="M1053" s="113" t="str">
        <x:f>IF(A1053="","",IF(OR(D1053="",E1053=""),"",IF(E1053&lt;=D1053,1,0)))</x:f>
      </x:c>
      <x:c r="N1053" s="120" t="str">
        <x:f>IF(A1053="","",IF(OR(H1053="",I1053=""),"",IFERROR(I1053/H1053,0)))</x:f>
      </x:c>
      <x:c r="O1053" s="113" t="str">
        <x:f>IF(A1053="","",IF(OR(D1053="",E1053=""),"",MAX(0,E1053-D1053)))</x:f>
      </x:c>
      <x:c r="P1053" s="113" t="str">
        <x:f>IF(B1053="","",WEEKDAY(B1053,2))</x:f>
      </x:c>
      <x:c r="Q1053" s="113" t="str">
        <x:f>IF(B1053="","",MONTH(B1053))</x:f>
      </x:c>
      <x:c r="R1053" s="113" t="str">
        <x:f>IF(B1053="","",YEAR(B1053))</x:f>
      </x:c>
    </x:row>
    <x:row r="1054" ht="20" customHeight="1">
      <x:c r="A1054" s="247"/>
      <x:c r="B1054" s="248"/>
      <x:c r="C1054" s="247"/>
      <x:c r="D1054" s="248"/>
      <x:c r="E1054" s="248"/>
      <x:c r="F1054" s="247"/>
      <x:c r="G1054" s="247"/>
      <x:c r="H1054" s="247"/>
      <x:c r="I1054" s="247"/>
      <x:c r="J1054" s="249"/>
      <x:c r="K1054" s="247"/>
      <x:c r="L1054" s="247"/>
      <x:c r="M1054" s="113" t="str">
        <x:f>IF(A1054="","",IF(OR(D1054="",E1054=""),"",IF(E1054&lt;=D1054,1,0)))</x:f>
      </x:c>
      <x:c r="N1054" s="120" t="str">
        <x:f>IF(A1054="","",IF(OR(H1054="",I1054=""),"",IFERROR(I1054/H1054,0)))</x:f>
      </x:c>
      <x:c r="O1054" s="113" t="str">
        <x:f>IF(A1054="","",IF(OR(D1054="",E1054=""),"",MAX(0,E1054-D1054)))</x:f>
      </x:c>
      <x:c r="P1054" s="113" t="str">
        <x:f>IF(B1054="","",WEEKDAY(B1054,2))</x:f>
      </x:c>
      <x:c r="Q1054" s="113" t="str">
        <x:f>IF(B1054="","",MONTH(B1054))</x:f>
      </x:c>
      <x:c r="R1054" s="113" t="str">
        <x:f>IF(B1054="","",YEAR(B1054))</x:f>
      </x:c>
    </x:row>
    <x:row r="1055" ht="20" customHeight="1">
      <x:c r="A1055" s="247"/>
      <x:c r="B1055" s="248"/>
      <x:c r="C1055" s="247"/>
      <x:c r="D1055" s="248"/>
      <x:c r="E1055" s="248"/>
      <x:c r="F1055" s="247"/>
      <x:c r="G1055" s="247"/>
      <x:c r="H1055" s="247"/>
      <x:c r="I1055" s="247"/>
      <x:c r="J1055" s="249"/>
      <x:c r="K1055" s="247"/>
      <x:c r="L1055" s="247"/>
      <x:c r="M1055" s="113" t="str">
        <x:f>IF(A1055="","",IF(OR(D1055="",E1055=""),"",IF(E1055&lt;=D1055,1,0)))</x:f>
      </x:c>
      <x:c r="N1055" s="120" t="str">
        <x:f>IF(A1055="","",IF(OR(H1055="",I1055=""),"",IFERROR(I1055/H1055,0)))</x:f>
      </x:c>
      <x:c r="O1055" s="113" t="str">
        <x:f>IF(A1055="","",IF(OR(D1055="",E1055=""),"",MAX(0,E1055-D1055)))</x:f>
      </x:c>
      <x:c r="P1055" s="113" t="str">
        <x:f>IF(B1055="","",WEEKDAY(B1055,2))</x:f>
      </x:c>
      <x:c r="Q1055" s="113" t="str">
        <x:f>IF(B1055="","",MONTH(B1055))</x:f>
      </x:c>
      <x:c r="R1055" s="113" t="str">
        <x:f>IF(B1055="","",YEAR(B1055))</x:f>
      </x:c>
    </x:row>
    <x:row r="1056" ht="20" customHeight="1">
      <x:c r="A1056" s="247"/>
      <x:c r="B1056" s="248"/>
      <x:c r="C1056" s="247"/>
      <x:c r="D1056" s="248"/>
      <x:c r="E1056" s="248"/>
      <x:c r="F1056" s="247"/>
      <x:c r="G1056" s="247"/>
      <x:c r="H1056" s="247"/>
      <x:c r="I1056" s="247"/>
      <x:c r="J1056" s="249"/>
      <x:c r="K1056" s="247"/>
      <x:c r="L1056" s="247"/>
      <x:c r="M1056" s="113" t="str">
        <x:f>IF(A1056="","",IF(OR(D1056="",E1056=""),"",IF(E1056&lt;=D1056,1,0)))</x:f>
      </x:c>
      <x:c r="N1056" s="120" t="str">
        <x:f>IF(A1056="","",IF(OR(H1056="",I1056=""),"",IFERROR(I1056/H1056,0)))</x:f>
      </x:c>
      <x:c r="O1056" s="113" t="str">
        <x:f>IF(A1056="","",IF(OR(D1056="",E1056=""),"",MAX(0,E1056-D1056)))</x:f>
      </x:c>
      <x:c r="P1056" s="113" t="str">
        <x:f>IF(B1056="","",WEEKDAY(B1056,2))</x:f>
      </x:c>
      <x:c r="Q1056" s="113" t="str">
        <x:f>IF(B1056="","",MONTH(B1056))</x:f>
      </x:c>
      <x:c r="R1056" s="113" t="str">
        <x:f>IF(B1056="","",YEAR(B1056))</x:f>
      </x:c>
    </x:row>
    <x:row r="1057" ht="20" customHeight="1">
      <x:c r="A1057" s="247"/>
      <x:c r="B1057" s="248"/>
      <x:c r="C1057" s="247"/>
      <x:c r="D1057" s="248"/>
      <x:c r="E1057" s="248"/>
      <x:c r="F1057" s="247"/>
      <x:c r="G1057" s="247"/>
      <x:c r="H1057" s="247"/>
      <x:c r="I1057" s="247"/>
      <x:c r="J1057" s="249"/>
      <x:c r="K1057" s="247"/>
      <x:c r="L1057" s="247"/>
      <x:c r="M1057" s="113" t="str">
        <x:f>IF(A1057="","",IF(OR(D1057="",E1057=""),"",IF(E1057&lt;=D1057,1,0)))</x:f>
      </x:c>
      <x:c r="N1057" s="120" t="str">
        <x:f>IF(A1057="","",IF(OR(H1057="",I1057=""),"",IFERROR(I1057/H1057,0)))</x:f>
      </x:c>
      <x:c r="O1057" s="113" t="str">
        <x:f>IF(A1057="","",IF(OR(D1057="",E1057=""),"",MAX(0,E1057-D1057)))</x:f>
      </x:c>
      <x:c r="P1057" s="113" t="str">
        <x:f>IF(B1057="","",WEEKDAY(B1057,2))</x:f>
      </x:c>
      <x:c r="Q1057" s="113" t="str">
        <x:f>IF(B1057="","",MONTH(B1057))</x:f>
      </x:c>
      <x:c r="R1057" s="113" t="str">
        <x:f>IF(B1057="","",YEAR(B1057))</x:f>
      </x:c>
    </x:row>
    <x:row r="1058" ht="20" customHeight="1">
      <x:c r="A1058" s="247"/>
      <x:c r="B1058" s="248"/>
      <x:c r="C1058" s="247"/>
      <x:c r="D1058" s="248"/>
      <x:c r="E1058" s="248"/>
      <x:c r="F1058" s="247"/>
      <x:c r="G1058" s="247"/>
      <x:c r="H1058" s="247"/>
      <x:c r="I1058" s="247"/>
      <x:c r="J1058" s="249"/>
      <x:c r="K1058" s="247"/>
      <x:c r="L1058" s="247"/>
      <x:c r="M1058" s="113" t="str">
        <x:f>IF(A1058="","",IF(OR(D1058="",E1058=""),"",IF(E1058&lt;=D1058,1,0)))</x:f>
      </x:c>
      <x:c r="N1058" s="120" t="str">
        <x:f>IF(A1058="","",IF(OR(H1058="",I1058=""),"",IFERROR(I1058/H1058,0)))</x:f>
      </x:c>
      <x:c r="O1058" s="113" t="str">
        <x:f>IF(A1058="","",IF(OR(D1058="",E1058=""),"",MAX(0,E1058-D1058)))</x:f>
      </x:c>
      <x:c r="P1058" s="113" t="str">
        <x:f>IF(B1058="","",WEEKDAY(B1058,2))</x:f>
      </x:c>
      <x:c r="Q1058" s="113" t="str">
        <x:f>IF(B1058="","",MONTH(B1058))</x:f>
      </x:c>
      <x:c r="R1058" s="113" t="str">
        <x:f>IF(B1058="","",YEAR(B1058))</x:f>
      </x:c>
    </x:row>
    <x:row r="1059" ht="20" customHeight="1">
      <x:c r="A1059" s="247"/>
      <x:c r="B1059" s="248"/>
      <x:c r="C1059" s="247"/>
      <x:c r="D1059" s="248"/>
      <x:c r="E1059" s="248"/>
      <x:c r="F1059" s="247"/>
      <x:c r="G1059" s="247"/>
      <x:c r="H1059" s="247"/>
      <x:c r="I1059" s="247"/>
      <x:c r="J1059" s="249"/>
      <x:c r="K1059" s="247"/>
      <x:c r="L1059" s="247"/>
      <x:c r="M1059" s="113" t="str">
        <x:f>IF(A1059="","",IF(OR(D1059="",E1059=""),"",IF(E1059&lt;=D1059,1,0)))</x:f>
      </x:c>
      <x:c r="N1059" s="120" t="str">
        <x:f>IF(A1059="","",IF(OR(H1059="",I1059=""),"",IFERROR(I1059/H1059,0)))</x:f>
      </x:c>
      <x:c r="O1059" s="113" t="str">
        <x:f>IF(A1059="","",IF(OR(D1059="",E1059=""),"",MAX(0,E1059-D1059)))</x:f>
      </x:c>
      <x:c r="P1059" s="113" t="str">
        <x:f>IF(B1059="","",WEEKDAY(B1059,2))</x:f>
      </x:c>
      <x:c r="Q1059" s="113" t="str">
        <x:f>IF(B1059="","",MONTH(B1059))</x:f>
      </x:c>
      <x:c r="R1059" s="113" t="str">
        <x:f>IF(B1059="","",YEAR(B1059))</x:f>
      </x:c>
    </x:row>
    <x:row r="1060" ht="20" customHeight="1">
      <x:c r="A1060" s="247"/>
      <x:c r="B1060" s="248"/>
      <x:c r="C1060" s="247"/>
      <x:c r="D1060" s="248"/>
      <x:c r="E1060" s="248"/>
      <x:c r="F1060" s="247"/>
      <x:c r="G1060" s="247"/>
      <x:c r="H1060" s="247"/>
      <x:c r="I1060" s="247"/>
      <x:c r="J1060" s="249"/>
      <x:c r="K1060" s="247"/>
      <x:c r="L1060" s="247"/>
      <x:c r="M1060" s="113" t="str">
        <x:f>IF(A1060="","",IF(OR(D1060="",E1060=""),"",IF(E1060&lt;=D1060,1,0)))</x:f>
      </x:c>
      <x:c r="N1060" s="120" t="str">
        <x:f>IF(A1060="","",IF(OR(H1060="",I1060=""),"",IFERROR(I1060/H1060,0)))</x:f>
      </x:c>
      <x:c r="O1060" s="113" t="str">
        <x:f>IF(A1060="","",IF(OR(D1060="",E1060=""),"",MAX(0,E1060-D1060)))</x:f>
      </x:c>
      <x:c r="P1060" s="113" t="str">
        <x:f>IF(B1060="","",WEEKDAY(B1060,2))</x:f>
      </x:c>
      <x:c r="Q1060" s="113" t="str">
        <x:f>IF(B1060="","",MONTH(B1060))</x:f>
      </x:c>
      <x:c r="R1060" s="113" t="str">
        <x:f>IF(B1060="","",YEAR(B1060))</x:f>
      </x:c>
    </x:row>
    <x:row r="1061" ht="20" customHeight="1">
      <x:c r="A1061" s="247"/>
      <x:c r="B1061" s="248"/>
      <x:c r="C1061" s="247"/>
      <x:c r="D1061" s="248"/>
      <x:c r="E1061" s="248"/>
      <x:c r="F1061" s="247"/>
      <x:c r="G1061" s="247"/>
      <x:c r="H1061" s="247"/>
      <x:c r="I1061" s="247"/>
      <x:c r="J1061" s="249"/>
      <x:c r="K1061" s="247"/>
      <x:c r="L1061" s="247"/>
      <x:c r="M1061" s="113" t="str">
        <x:f>IF(A1061="","",IF(OR(D1061="",E1061=""),"",IF(E1061&lt;=D1061,1,0)))</x:f>
      </x:c>
      <x:c r="N1061" s="120" t="str">
        <x:f>IF(A1061="","",IF(OR(H1061="",I1061=""),"",IFERROR(I1061/H1061,0)))</x:f>
      </x:c>
      <x:c r="O1061" s="113" t="str">
        <x:f>IF(A1061="","",IF(OR(D1061="",E1061=""),"",MAX(0,E1061-D1061)))</x:f>
      </x:c>
      <x:c r="P1061" s="113" t="str">
        <x:f>IF(B1061="","",WEEKDAY(B1061,2))</x:f>
      </x:c>
      <x:c r="Q1061" s="113" t="str">
        <x:f>IF(B1061="","",MONTH(B1061))</x:f>
      </x:c>
      <x:c r="R1061" s="113" t="str">
        <x:f>IF(B1061="","",YEAR(B1061))</x:f>
      </x:c>
    </x:row>
    <x:row r="1062" ht="20" customHeight="1">
      <x:c r="A1062" s="247"/>
      <x:c r="B1062" s="248"/>
      <x:c r="C1062" s="247"/>
      <x:c r="D1062" s="248"/>
      <x:c r="E1062" s="248"/>
      <x:c r="F1062" s="247"/>
      <x:c r="G1062" s="247"/>
      <x:c r="H1062" s="247"/>
      <x:c r="I1062" s="247"/>
      <x:c r="J1062" s="249"/>
      <x:c r="K1062" s="247"/>
      <x:c r="L1062" s="247"/>
      <x:c r="M1062" s="113" t="str">
        <x:f>IF(A1062="","",IF(OR(D1062="",E1062=""),"",IF(E1062&lt;=D1062,1,0)))</x:f>
      </x:c>
      <x:c r="N1062" s="120" t="str">
        <x:f>IF(A1062="","",IF(OR(H1062="",I1062=""),"",IFERROR(I1062/H1062,0)))</x:f>
      </x:c>
      <x:c r="O1062" s="113" t="str">
        <x:f>IF(A1062="","",IF(OR(D1062="",E1062=""),"",MAX(0,E1062-D1062)))</x:f>
      </x:c>
      <x:c r="P1062" s="113" t="str">
        <x:f>IF(B1062="","",WEEKDAY(B1062,2))</x:f>
      </x:c>
      <x:c r="Q1062" s="113" t="str">
        <x:f>IF(B1062="","",MONTH(B1062))</x:f>
      </x:c>
      <x:c r="R1062" s="113" t="str">
        <x:f>IF(B1062="","",YEAR(B1062))</x:f>
      </x:c>
    </x:row>
    <x:row r="1063" ht="20" customHeight="1">
      <x:c r="A1063" s="247"/>
      <x:c r="B1063" s="248"/>
      <x:c r="C1063" s="247"/>
      <x:c r="D1063" s="248"/>
      <x:c r="E1063" s="248"/>
      <x:c r="F1063" s="247"/>
      <x:c r="G1063" s="247"/>
      <x:c r="H1063" s="247"/>
      <x:c r="I1063" s="247"/>
      <x:c r="J1063" s="249"/>
      <x:c r="K1063" s="247"/>
      <x:c r="L1063" s="247"/>
      <x:c r="M1063" s="113" t="str">
        <x:f>IF(A1063="","",IF(OR(D1063="",E1063=""),"",IF(E1063&lt;=D1063,1,0)))</x:f>
      </x:c>
      <x:c r="N1063" s="120" t="str">
        <x:f>IF(A1063="","",IF(OR(H1063="",I1063=""),"",IFERROR(I1063/H1063,0)))</x:f>
      </x:c>
      <x:c r="O1063" s="113" t="str">
        <x:f>IF(A1063="","",IF(OR(D1063="",E1063=""),"",MAX(0,E1063-D1063)))</x:f>
      </x:c>
      <x:c r="P1063" s="113" t="str">
        <x:f>IF(B1063="","",WEEKDAY(B1063,2))</x:f>
      </x:c>
      <x:c r="Q1063" s="113" t="str">
        <x:f>IF(B1063="","",MONTH(B1063))</x:f>
      </x:c>
      <x:c r="R1063" s="113" t="str">
        <x:f>IF(B1063="","",YEAR(B1063))</x:f>
      </x:c>
    </x:row>
    <x:row r="1064" ht="20" customHeight="1">
      <x:c r="A1064" s="247"/>
      <x:c r="B1064" s="248"/>
      <x:c r="C1064" s="247"/>
      <x:c r="D1064" s="248"/>
      <x:c r="E1064" s="248"/>
      <x:c r="F1064" s="247"/>
      <x:c r="G1064" s="247"/>
      <x:c r="H1064" s="247"/>
      <x:c r="I1064" s="247"/>
      <x:c r="J1064" s="249"/>
      <x:c r="K1064" s="247"/>
      <x:c r="L1064" s="247"/>
      <x:c r="M1064" s="113" t="str">
        <x:f>IF(A1064="","",IF(OR(D1064="",E1064=""),"",IF(E1064&lt;=D1064,1,0)))</x:f>
      </x:c>
      <x:c r="N1064" s="120" t="str">
        <x:f>IF(A1064="","",IF(OR(H1064="",I1064=""),"",IFERROR(I1064/H1064,0)))</x:f>
      </x:c>
      <x:c r="O1064" s="113" t="str">
        <x:f>IF(A1064="","",IF(OR(D1064="",E1064=""),"",MAX(0,E1064-D1064)))</x:f>
      </x:c>
      <x:c r="P1064" s="113" t="str">
        <x:f>IF(B1064="","",WEEKDAY(B1064,2))</x:f>
      </x:c>
      <x:c r="Q1064" s="113" t="str">
        <x:f>IF(B1064="","",MONTH(B1064))</x:f>
      </x:c>
      <x:c r="R1064" s="113" t="str">
        <x:f>IF(B1064="","",YEAR(B1064))</x:f>
      </x:c>
    </x:row>
    <x:row r="1065" ht="20" customHeight="1">
      <x:c r="A1065" s="247"/>
      <x:c r="B1065" s="248"/>
      <x:c r="C1065" s="247"/>
      <x:c r="D1065" s="248"/>
      <x:c r="E1065" s="248"/>
      <x:c r="F1065" s="247"/>
      <x:c r="G1065" s="247"/>
      <x:c r="H1065" s="247"/>
      <x:c r="I1065" s="247"/>
      <x:c r="J1065" s="249"/>
      <x:c r="K1065" s="247"/>
      <x:c r="L1065" s="247"/>
      <x:c r="M1065" s="113" t="str">
        <x:f>IF(A1065="","",IF(OR(D1065="",E1065=""),"",IF(E1065&lt;=D1065,1,0)))</x:f>
      </x:c>
      <x:c r="N1065" s="120" t="str">
        <x:f>IF(A1065="","",IF(OR(H1065="",I1065=""),"",IFERROR(I1065/H1065,0)))</x:f>
      </x:c>
      <x:c r="O1065" s="113" t="str">
        <x:f>IF(A1065="","",IF(OR(D1065="",E1065=""),"",MAX(0,E1065-D1065)))</x:f>
      </x:c>
      <x:c r="P1065" s="113" t="str">
        <x:f>IF(B1065="","",WEEKDAY(B1065,2))</x:f>
      </x:c>
      <x:c r="Q1065" s="113" t="str">
        <x:f>IF(B1065="","",MONTH(B1065))</x:f>
      </x:c>
      <x:c r="R1065" s="113" t="str">
        <x:f>IF(B1065="","",YEAR(B1065))</x:f>
      </x:c>
    </x:row>
    <x:row r="1066" ht="20" customHeight="1">
      <x:c r="A1066" s="247"/>
      <x:c r="B1066" s="248"/>
      <x:c r="C1066" s="247"/>
      <x:c r="D1066" s="248"/>
      <x:c r="E1066" s="248"/>
      <x:c r="F1066" s="247"/>
      <x:c r="G1066" s="247"/>
      <x:c r="H1066" s="247"/>
      <x:c r="I1066" s="247"/>
      <x:c r="J1066" s="249"/>
      <x:c r="K1066" s="247"/>
      <x:c r="L1066" s="247"/>
      <x:c r="M1066" s="113" t="str">
        <x:f>IF(A1066="","",IF(OR(D1066="",E1066=""),"",IF(E1066&lt;=D1066,1,0)))</x:f>
      </x:c>
      <x:c r="N1066" s="120" t="str">
        <x:f>IF(A1066="","",IF(OR(H1066="",I1066=""),"",IFERROR(I1066/H1066,0)))</x:f>
      </x:c>
      <x:c r="O1066" s="113" t="str">
        <x:f>IF(A1066="","",IF(OR(D1066="",E1066=""),"",MAX(0,E1066-D1066)))</x:f>
      </x:c>
      <x:c r="P1066" s="113" t="str">
        <x:f>IF(B1066="","",WEEKDAY(B1066,2))</x:f>
      </x:c>
      <x:c r="Q1066" s="113" t="str">
        <x:f>IF(B1066="","",MONTH(B1066))</x:f>
      </x:c>
      <x:c r="R1066" s="113" t="str">
        <x:f>IF(B1066="","",YEAR(B1066))</x:f>
      </x:c>
    </x:row>
    <x:row r="1067" ht="20" customHeight="1">
      <x:c r="A1067" s="247"/>
      <x:c r="B1067" s="248"/>
      <x:c r="C1067" s="247"/>
      <x:c r="D1067" s="248"/>
      <x:c r="E1067" s="248"/>
      <x:c r="F1067" s="247"/>
      <x:c r="G1067" s="247"/>
      <x:c r="H1067" s="247"/>
      <x:c r="I1067" s="247"/>
      <x:c r="J1067" s="249"/>
      <x:c r="K1067" s="247"/>
      <x:c r="L1067" s="247"/>
      <x:c r="M1067" s="113" t="str">
        <x:f>IF(A1067="","",IF(OR(D1067="",E1067=""),"",IF(E1067&lt;=D1067,1,0)))</x:f>
      </x:c>
      <x:c r="N1067" s="120" t="str">
        <x:f>IF(A1067="","",IF(OR(H1067="",I1067=""),"",IFERROR(I1067/H1067,0)))</x:f>
      </x:c>
      <x:c r="O1067" s="113" t="str">
        <x:f>IF(A1067="","",IF(OR(D1067="",E1067=""),"",MAX(0,E1067-D1067)))</x:f>
      </x:c>
      <x:c r="P1067" s="113" t="str">
        <x:f>IF(B1067="","",WEEKDAY(B1067,2))</x:f>
      </x:c>
      <x:c r="Q1067" s="113" t="str">
        <x:f>IF(B1067="","",MONTH(B1067))</x:f>
      </x:c>
      <x:c r="R1067" s="113" t="str">
        <x:f>IF(B1067="","",YEAR(B1067))</x:f>
      </x:c>
    </x:row>
    <x:row r="1068" ht="20" customHeight="1">
      <x:c r="A1068" s="247"/>
      <x:c r="B1068" s="248"/>
      <x:c r="C1068" s="247"/>
      <x:c r="D1068" s="248"/>
      <x:c r="E1068" s="248"/>
      <x:c r="F1068" s="247"/>
      <x:c r="G1068" s="247"/>
      <x:c r="H1068" s="247"/>
      <x:c r="I1068" s="247"/>
      <x:c r="J1068" s="249"/>
      <x:c r="K1068" s="247"/>
      <x:c r="L1068" s="247"/>
      <x:c r="M1068" s="113" t="str">
        <x:f>IF(A1068="","",IF(OR(D1068="",E1068=""),"",IF(E1068&lt;=D1068,1,0)))</x:f>
      </x:c>
      <x:c r="N1068" s="120" t="str">
        <x:f>IF(A1068="","",IF(OR(H1068="",I1068=""),"",IFERROR(I1068/H1068,0)))</x:f>
      </x:c>
      <x:c r="O1068" s="113" t="str">
        <x:f>IF(A1068="","",IF(OR(D1068="",E1068=""),"",MAX(0,E1068-D1068)))</x:f>
      </x:c>
      <x:c r="P1068" s="113" t="str">
        <x:f>IF(B1068="","",WEEKDAY(B1068,2))</x:f>
      </x:c>
      <x:c r="Q1068" s="113" t="str">
        <x:f>IF(B1068="","",MONTH(B1068))</x:f>
      </x:c>
      <x:c r="R1068" s="113" t="str">
        <x:f>IF(B1068="","",YEAR(B1068))</x:f>
      </x:c>
    </x:row>
    <x:row r="1069" ht="20" customHeight="1">
      <x:c r="A1069" s="247"/>
      <x:c r="B1069" s="248"/>
      <x:c r="C1069" s="247"/>
      <x:c r="D1069" s="248"/>
      <x:c r="E1069" s="248"/>
      <x:c r="F1069" s="247"/>
      <x:c r="G1069" s="247"/>
      <x:c r="H1069" s="247"/>
      <x:c r="I1069" s="247"/>
      <x:c r="J1069" s="249"/>
      <x:c r="K1069" s="247"/>
      <x:c r="L1069" s="247"/>
      <x:c r="M1069" s="113" t="str">
        <x:f>IF(A1069="","",IF(OR(D1069="",E1069=""),"",IF(E1069&lt;=D1069,1,0)))</x:f>
      </x:c>
      <x:c r="N1069" s="120" t="str">
        <x:f>IF(A1069="","",IF(OR(H1069="",I1069=""),"",IFERROR(I1069/H1069,0)))</x:f>
      </x:c>
      <x:c r="O1069" s="113" t="str">
        <x:f>IF(A1069="","",IF(OR(D1069="",E1069=""),"",MAX(0,E1069-D1069)))</x:f>
      </x:c>
      <x:c r="P1069" s="113" t="str">
        <x:f>IF(B1069="","",WEEKDAY(B1069,2))</x:f>
      </x:c>
      <x:c r="Q1069" s="113" t="str">
        <x:f>IF(B1069="","",MONTH(B1069))</x:f>
      </x:c>
      <x:c r="R1069" s="113" t="str">
        <x:f>IF(B1069="","",YEAR(B1069))</x:f>
      </x:c>
    </x:row>
    <x:row r="1070" ht="20" customHeight="1">
      <x:c r="A1070" s="247"/>
      <x:c r="B1070" s="248"/>
      <x:c r="C1070" s="247"/>
      <x:c r="D1070" s="248"/>
      <x:c r="E1070" s="248"/>
      <x:c r="F1070" s="247"/>
      <x:c r="G1070" s="247"/>
      <x:c r="H1070" s="247"/>
      <x:c r="I1070" s="247"/>
      <x:c r="J1070" s="249"/>
      <x:c r="K1070" s="247"/>
      <x:c r="L1070" s="247"/>
      <x:c r="M1070" s="113" t="str">
        <x:f>IF(A1070="","",IF(OR(D1070="",E1070=""),"",IF(E1070&lt;=D1070,1,0)))</x:f>
      </x:c>
      <x:c r="N1070" s="120" t="str">
        <x:f>IF(A1070="","",IF(OR(H1070="",I1070=""),"",IFERROR(I1070/H1070,0)))</x:f>
      </x:c>
      <x:c r="O1070" s="113" t="str">
        <x:f>IF(A1070="","",IF(OR(D1070="",E1070=""),"",MAX(0,E1070-D1070)))</x:f>
      </x:c>
      <x:c r="P1070" s="113" t="str">
        <x:f>IF(B1070="","",WEEKDAY(B1070,2))</x:f>
      </x:c>
      <x:c r="Q1070" s="113" t="str">
        <x:f>IF(B1070="","",MONTH(B1070))</x:f>
      </x:c>
      <x:c r="R1070" s="113" t="str">
        <x:f>IF(B1070="","",YEAR(B1070))</x:f>
      </x:c>
    </x:row>
    <x:row r="1071" ht="20" customHeight="1">
      <x:c r="A1071" s="247"/>
      <x:c r="B1071" s="248"/>
      <x:c r="C1071" s="247"/>
      <x:c r="D1071" s="248"/>
      <x:c r="E1071" s="248"/>
      <x:c r="F1071" s="247"/>
      <x:c r="G1071" s="247"/>
      <x:c r="H1071" s="247"/>
      <x:c r="I1071" s="247"/>
      <x:c r="J1071" s="249"/>
      <x:c r="K1071" s="247"/>
      <x:c r="L1071" s="247"/>
      <x:c r="M1071" s="113" t="str">
        <x:f>IF(A1071="","",IF(OR(D1071="",E1071=""),"",IF(E1071&lt;=D1071,1,0)))</x:f>
      </x:c>
      <x:c r="N1071" s="120" t="str">
        <x:f>IF(A1071="","",IF(OR(H1071="",I1071=""),"",IFERROR(I1071/H1071,0)))</x:f>
      </x:c>
      <x:c r="O1071" s="113" t="str">
        <x:f>IF(A1071="","",IF(OR(D1071="",E1071=""),"",MAX(0,E1071-D1071)))</x:f>
      </x:c>
      <x:c r="P1071" s="113" t="str">
        <x:f>IF(B1071="","",WEEKDAY(B1071,2))</x:f>
      </x:c>
      <x:c r="Q1071" s="113" t="str">
        <x:f>IF(B1071="","",MONTH(B1071))</x:f>
      </x:c>
      <x:c r="R1071" s="113" t="str">
        <x:f>IF(B1071="","",YEAR(B1071))</x:f>
      </x:c>
    </x:row>
    <x:row r="1072" ht="20" customHeight="1">
      <x:c r="A1072" s="247"/>
      <x:c r="B1072" s="248"/>
      <x:c r="C1072" s="247"/>
      <x:c r="D1072" s="248"/>
      <x:c r="E1072" s="248"/>
      <x:c r="F1072" s="247"/>
      <x:c r="G1072" s="247"/>
      <x:c r="H1072" s="247"/>
      <x:c r="I1072" s="247"/>
      <x:c r="J1072" s="249"/>
      <x:c r="K1072" s="247"/>
      <x:c r="L1072" s="247"/>
      <x:c r="M1072" s="113" t="str">
        <x:f>IF(A1072="","",IF(OR(D1072="",E1072=""),"",IF(E1072&lt;=D1072,1,0)))</x:f>
      </x:c>
      <x:c r="N1072" s="120" t="str">
        <x:f>IF(A1072="","",IF(OR(H1072="",I1072=""),"",IFERROR(I1072/H1072,0)))</x:f>
      </x:c>
      <x:c r="O1072" s="113" t="str">
        <x:f>IF(A1072="","",IF(OR(D1072="",E1072=""),"",MAX(0,E1072-D1072)))</x:f>
      </x:c>
      <x:c r="P1072" s="113" t="str">
        <x:f>IF(B1072="","",WEEKDAY(B1072,2))</x:f>
      </x:c>
      <x:c r="Q1072" s="113" t="str">
        <x:f>IF(B1072="","",MONTH(B1072))</x:f>
      </x:c>
      <x:c r="R1072" s="113" t="str">
        <x:f>IF(B1072="","",YEAR(B1072))</x:f>
      </x:c>
    </x:row>
    <x:row r="1073" ht="20" customHeight="1">
      <x:c r="A1073" s="247"/>
      <x:c r="B1073" s="248"/>
      <x:c r="C1073" s="247"/>
      <x:c r="D1073" s="248"/>
      <x:c r="E1073" s="248"/>
      <x:c r="F1073" s="247"/>
      <x:c r="G1073" s="247"/>
      <x:c r="H1073" s="247"/>
      <x:c r="I1073" s="247"/>
      <x:c r="J1073" s="249"/>
      <x:c r="K1073" s="247"/>
      <x:c r="L1073" s="247"/>
      <x:c r="M1073" s="113" t="str">
        <x:f>IF(A1073="","",IF(OR(D1073="",E1073=""),"",IF(E1073&lt;=D1073,1,0)))</x:f>
      </x:c>
      <x:c r="N1073" s="120" t="str">
        <x:f>IF(A1073="","",IF(OR(H1073="",I1073=""),"",IFERROR(I1073/H1073,0)))</x:f>
      </x:c>
      <x:c r="O1073" s="113" t="str">
        <x:f>IF(A1073="","",IF(OR(D1073="",E1073=""),"",MAX(0,E1073-D1073)))</x:f>
      </x:c>
      <x:c r="P1073" s="113" t="str">
        <x:f>IF(B1073="","",WEEKDAY(B1073,2))</x:f>
      </x:c>
      <x:c r="Q1073" s="113" t="str">
        <x:f>IF(B1073="","",MONTH(B1073))</x:f>
      </x:c>
      <x:c r="R1073" s="113" t="str">
        <x:f>IF(B1073="","",YEAR(B1073))</x:f>
      </x:c>
    </x:row>
    <x:row r="1074" ht="20" customHeight="1">
      <x:c r="A1074" s="247"/>
      <x:c r="B1074" s="248"/>
      <x:c r="C1074" s="247"/>
      <x:c r="D1074" s="248"/>
      <x:c r="E1074" s="248"/>
      <x:c r="F1074" s="247"/>
      <x:c r="G1074" s="247"/>
      <x:c r="H1074" s="247"/>
      <x:c r="I1074" s="247"/>
      <x:c r="J1074" s="249"/>
      <x:c r="K1074" s="247"/>
      <x:c r="L1074" s="247"/>
      <x:c r="M1074" s="113" t="str">
        <x:f>IF(A1074="","",IF(OR(D1074="",E1074=""),"",IF(E1074&lt;=D1074,1,0)))</x:f>
      </x:c>
      <x:c r="N1074" s="120" t="str">
        <x:f>IF(A1074="","",IF(OR(H1074="",I1074=""),"",IFERROR(I1074/H1074,0)))</x:f>
      </x:c>
      <x:c r="O1074" s="113" t="str">
        <x:f>IF(A1074="","",IF(OR(D1074="",E1074=""),"",MAX(0,E1074-D1074)))</x:f>
      </x:c>
      <x:c r="P1074" s="113" t="str">
        <x:f>IF(B1074="","",WEEKDAY(B1074,2))</x:f>
      </x:c>
      <x:c r="Q1074" s="113" t="str">
        <x:f>IF(B1074="","",MONTH(B1074))</x:f>
      </x:c>
      <x:c r="R1074" s="113" t="str">
        <x:f>IF(B1074="","",YEAR(B1074))</x:f>
      </x:c>
    </x:row>
    <x:row r="1075" ht="20" customHeight="1">
      <x:c r="A1075" s="247"/>
      <x:c r="B1075" s="248"/>
      <x:c r="C1075" s="247"/>
      <x:c r="D1075" s="248"/>
      <x:c r="E1075" s="248"/>
      <x:c r="F1075" s="247"/>
      <x:c r="G1075" s="247"/>
      <x:c r="H1075" s="247"/>
      <x:c r="I1075" s="247"/>
      <x:c r="J1075" s="249"/>
      <x:c r="K1075" s="247"/>
      <x:c r="L1075" s="247"/>
      <x:c r="M1075" s="113" t="str">
        <x:f>IF(A1075="","",IF(OR(D1075="",E1075=""),"",IF(E1075&lt;=D1075,1,0)))</x:f>
      </x:c>
      <x:c r="N1075" s="120" t="str">
        <x:f>IF(A1075="","",IF(OR(H1075="",I1075=""),"",IFERROR(I1075/H1075,0)))</x:f>
      </x:c>
      <x:c r="O1075" s="113" t="str">
        <x:f>IF(A1075="","",IF(OR(D1075="",E1075=""),"",MAX(0,E1075-D1075)))</x:f>
      </x:c>
      <x:c r="P1075" s="113" t="str">
        <x:f>IF(B1075="","",WEEKDAY(B1075,2))</x:f>
      </x:c>
      <x:c r="Q1075" s="113" t="str">
        <x:f>IF(B1075="","",MONTH(B1075))</x:f>
      </x:c>
      <x:c r="R1075" s="113" t="str">
        <x:f>IF(B1075="","",YEAR(B1075))</x:f>
      </x:c>
    </x:row>
    <x:row r="1076" ht="20" customHeight="1">
      <x:c r="A1076" s="247"/>
      <x:c r="B1076" s="248"/>
      <x:c r="C1076" s="247"/>
      <x:c r="D1076" s="248"/>
      <x:c r="E1076" s="248"/>
      <x:c r="F1076" s="247"/>
      <x:c r="G1076" s="247"/>
      <x:c r="H1076" s="247"/>
      <x:c r="I1076" s="247"/>
      <x:c r="J1076" s="249"/>
      <x:c r="K1076" s="247"/>
      <x:c r="L1076" s="247"/>
      <x:c r="M1076" s="113" t="str">
        <x:f>IF(A1076="","",IF(OR(D1076="",E1076=""),"",IF(E1076&lt;=D1076,1,0)))</x:f>
      </x:c>
      <x:c r="N1076" s="120" t="str">
        <x:f>IF(A1076="","",IF(OR(H1076="",I1076=""),"",IFERROR(I1076/H1076,0)))</x:f>
      </x:c>
      <x:c r="O1076" s="113" t="str">
        <x:f>IF(A1076="","",IF(OR(D1076="",E1076=""),"",MAX(0,E1076-D1076)))</x:f>
      </x:c>
      <x:c r="P1076" s="113" t="str">
        <x:f>IF(B1076="","",WEEKDAY(B1076,2))</x:f>
      </x:c>
      <x:c r="Q1076" s="113" t="str">
        <x:f>IF(B1076="","",MONTH(B1076))</x:f>
      </x:c>
      <x:c r="R1076" s="113" t="str">
        <x:f>IF(B1076="","",YEAR(B1076))</x:f>
      </x:c>
    </x:row>
    <x:row r="1077" ht="20" customHeight="1">
      <x:c r="A1077" s="247"/>
      <x:c r="B1077" s="248"/>
      <x:c r="C1077" s="247"/>
      <x:c r="D1077" s="248"/>
      <x:c r="E1077" s="248"/>
      <x:c r="F1077" s="247"/>
      <x:c r="G1077" s="247"/>
      <x:c r="H1077" s="247"/>
      <x:c r="I1077" s="247"/>
      <x:c r="J1077" s="249"/>
      <x:c r="K1077" s="247"/>
      <x:c r="L1077" s="247"/>
      <x:c r="M1077" s="113" t="str">
        <x:f>IF(A1077="","",IF(OR(D1077="",E1077=""),"",IF(E1077&lt;=D1077,1,0)))</x:f>
      </x:c>
      <x:c r="N1077" s="120" t="str">
        <x:f>IF(A1077="","",IF(OR(H1077="",I1077=""),"",IFERROR(I1077/H1077,0)))</x:f>
      </x:c>
      <x:c r="O1077" s="113" t="str">
        <x:f>IF(A1077="","",IF(OR(D1077="",E1077=""),"",MAX(0,E1077-D1077)))</x:f>
      </x:c>
      <x:c r="P1077" s="113" t="str">
        <x:f>IF(B1077="","",WEEKDAY(B1077,2))</x:f>
      </x:c>
      <x:c r="Q1077" s="113" t="str">
        <x:f>IF(B1077="","",MONTH(B1077))</x:f>
      </x:c>
      <x:c r="R1077" s="113" t="str">
        <x:f>IF(B1077="","",YEAR(B1077))</x:f>
      </x:c>
    </x:row>
    <x:row r="1078" ht="20" customHeight="1">
      <x:c r="A1078" s="247"/>
      <x:c r="B1078" s="248"/>
      <x:c r="C1078" s="247"/>
      <x:c r="D1078" s="248"/>
      <x:c r="E1078" s="248"/>
      <x:c r="F1078" s="247"/>
      <x:c r="G1078" s="247"/>
      <x:c r="H1078" s="247"/>
      <x:c r="I1078" s="247"/>
      <x:c r="J1078" s="249"/>
      <x:c r="K1078" s="247"/>
      <x:c r="L1078" s="247"/>
      <x:c r="M1078" s="113" t="str">
        <x:f>IF(A1078="","",IF(OR(D1078="",E1078=""),"",IF(E1078&lt;=D1078,1,0)))</x:f>
      </x:c>
      <x:c r="N1078" s="120" t="str">
        <x:f>IF(A1078="","",IF(OR(H1078="",I1078=""),"",IFERROR(I1078/H1078,0)))</x:f>
      </x:c>
      <x:c r="O1078" s="113" t="str">
        <x:f>IF(A1078="","",IF(OR(D1078="",E1078=""),"",MAX(0,E1078-D1078)))</x:f>
      </x:c>
      <x:c r="P1078" s="113" t="str">
        <x:f>IF(B1078="","",WEEKDAY(B1078,2))</x:f>
      </x:c>
      <x:c r="Q1078" s="113" t="str">
        <x:f>IF(B1078="","",MONTH(B1078))</x:f>
      </x:c>
      <x:c r="R1078" s="113" t="str">
        <x:f>IF(B1078="","",YEAR(B1078))</x:f>
      </x:c>
    </x:row>
    <x:row r="1079" ht="20" customHeight="1">
      <x:c r="A1079" s="247"/>
      <x:c r="B1079" s="248"/>
      <x:c r="C1079" s="247"/>
      <x:c r="D1079" s="248"/>
      <x:c r="E1079" s="248"/>
      <x:c r="F1079" s="247"/>
      <x:c r="G1079" s="247"/>
      <x:c r="H1079" s="247"/>
      <x:c r="I1079" s="247"/>
      <x:c r="J1079" s="249"/>
      <x:c r="K1079" s="247"/>
      <x:c r="L1079" s="247"/>
      <x:c r="M1079" s="113" t="str">
        <x:f>IF(A1079="","",IF(OR(D1079="",E1079=""),"",IF(E1079&lt;=D1079,1,0)))</x:f>
      </x:c>
      <x:c r="N1079" s="120" t="str">
        <x:f>IF(A1079="","",IF(OR(H1079="",I1079=""),"",IFERROR(I1079/H1079,0)))</x:f>
      </x:c>
      <x:c r="O1079" s="113" t="str">
        <x:f>IF(A1079="","",IF(OR(D1079="",E1079=""),"",MAX(0,E1079-D1079)))</x:f>
      </x:c>
      <x:c r="P1079" s="113" t="str">
        <x:f>IF(B1079="","",WEEKDAY(B1079,2))</x:f>
      </x:c>
      <x:c r="Q1079" s="113" t="str">
        <x:f>IF(B1079="","",MONTH(B1079))</x:f>
      </x:c>
      <x:c r="R1079" s="113" t="str">
        <x:f>IF(B1079="","",YEAR(B1079))</x:f>
      </x:c>
    </x:row>
    <x:row r="1080" ht="20" customHeight="1">
      <x:c r="A1080" s="247"/>
      <x:c r="B1080" s="248"/>
      <x:c r="C1080" s="247"/>
      <x:c r="D1080" s="248"/>
      <x:c r="E1080" s="248"/>
      <x:c r="F1080" s="247"/>
      <x:c r="G1080" s="247"/>
      <x:c r="H1080" s="247"/>
      <x:c r="I1080" s="247"/>
      <x:c r="J1080" s="249"/>
      <x:c r="K1080" s="247"/>
      <x:c r="L1080" s="247"/>
      <x:c r="M1080" s="113" t="str">
        <x:f>IF(A1080="","",IF(OR(D1080="",E1080=""),"",IF(E1080&lt;=D1080,1,0)))</x:f>
      </x:c>
      <x:c r="N1080" s="120" t="str">
        <x:f>IF(A1080="","",IF(OR(H1080="",I1080=""),"",IFERROR(I1080/H1080,0)))</x:f>
      </x:c>
      <x:c r="O1080" s="113" t="str">
        <x:f>IF(A1080="","",IF(OR(D1080="",E1080=""),"",MAX(0,E1080-D1080)))</x:f>
      </x:c>
      <x:c r="P1080" s="113" t="str">
        <x:f>IF(B1080="","",WEEKDAY(B1080,2))</x:f>
      </x:c>
      <x:c r="Q1080" s="113" t="str">
        <x:f>IF(B1080="","",MONTH(B1080))</x:f>
      </x:c>
      <x:c r="R1080" s="113" t="str">
        <x:f>IF(B1080="","",YEAR(B1080))</x:f>
      </x:c>
    </x:row>
    <x:row r="1081" ht="20" customHeight="1">
      <x:c r="A1081" s="247"/>
      <x:c r="B1081" s="248"/>
      <x:c r="C1081" s="247"/>
      <x:c r="D1081" s="248"/>
      <x:c r="E1081" s="248"/>
      <x:c r="F1081" s="247"/>
      <x:c r="G1081" s="247"/>
      <x:c r="H1081" s="247"/>
      <x:c r="I1081" s="247"/>
      <x:c r="J1081" s="249"/>
      <x:c r="K1081" s="247"/>
      <x:c r="L1081" s="247"/>
      <x:c r="M1081" s="113" t="str">
        <x:f>IF(A1081="","",IF(OR(D1081="",E1081=""),"",IF(E1081&lt;=D1081,1,0)))</x:f>
      </x:c>
      <x:c r="N1081" s="120" t="str">
        <x:f>IF(A1081="","",IF(OR(H1081="",I1081=""),"",IFERROR(I1081/H1081,0)))</x:f>
      </x:c>
      <x:c r="O1081" s="113" t="str">
        <x:f>IF(A1081="","",IF(OR(D1081="",E1081=""),"",MAX(0,E1081-D1081)))</x:f>
      </x:c>
      <x:c r="P1081" s="113" t="str">
        <x:f>IF(B1081="","",WEEKDAY(B1081,2))</x:f>
      </x:c>
      <x:c r="Q1081" s="113" t="str">
        <x:f>IF(B1081="","",MONTH(B1081))</x:f>
      </x:c>
      <x:c r="R1081" s="113" t="str">
        <x:f>IF(B1081="","",YEAR(B1081))</x:f>
      </x:c>
    </x:row>
    <x:row r="1082" ht="20" customHeight="1">
      <x:c r="A1082" s="247"/>
      <x:c r="B1082" s="248"/>
      <x:c r="C1082" s="247"/>
      <x:c r="D1082" s="248"/>
      <x:c r="E1082" s="248"/>
      <x:c r="F1082" s="247"/>
      <x:c r="G1082" s="247"/>
      <x:c r="H1082" s="247"/>
      <x:c r="I1082" s="247"/>
      <x:c r="J1082" s="249"/>
      <x:c r="K1082" s="247"/>
      <x:c r="L1082" s="247"/>
      <x:c r="M1082" s="113" t="str">
        <x:f>IF(A1082="","",IF(OR(D1082="",E1082=""),"",IF(E1082&lt;=D1082,1,0)))</x:f>
      </x:c>
      <x:c r="N1082" s="120" t="str">
        <x:f>IF(A1082="","",IF(OR(H1082="",I1082=""),"",IFERROR(I1082/H1082,0)))</x:f>
      </x:c>
      <x:c r="O1082" s="113" t="str">
        <x:f>IF(A1082="","",IF(OR(D1082="",E1082=""),"",MAX(0,E1082-D1082)))</x:f>
      </x:c>
      <x:c r="P1082" s="113" t="str">
        <x:f>IF(B1082="","",WEEKDAY(B1082,2))</x:f>
      </x:c>
      <x:c r="Q1082" s="113" t="str">
        <x:f>IF(B1082="","",MONTH(B1082))</x:f>
      </x:c>
      <x:c r="R1082" s="113" t="str">
        <x:f>IF(B1082="","",YEAR(B1082))</x:f>
      </x:c>
    </x:row>
    <x:row r="1083" ht="20" customHeight="1">
      <x:c r="A1083" s="247"/>
      <x:c r="B1083" s="248"/>
      <x:c r="C1083" s="247"/>
      <x:c r="D1083" s="248"/>
      <x:c r="E1083" s="248"/>
      <x:c r="F1083" s="247"/>
      <x:c r="G1083" s="247"/>
      <x:c r="H1083" s="247"/>
      <x:c r="I1083" s="247"/>
      <x:c r="J1083" s="249"/>
      <x:c r="K1083" s="247"/>
      <x:c r="L1083" s="247"/>
      <x:c r="M1083" s="113" t="str">
        <x:f>IF(A1083="","",IF(OR(D1083="",E1083=""),"",IF(E1083&lt;=D1083,1,0)))</x:f>
      </x:c>
      <x:c r="N1083" s="120" t="str">
        <x:f>IF(A1083="","",IF(OR(H1083="",I1083=""),"",IFERROR(I1083/H1083,0)))</x:f>
      </x:c>
      <x:c r="O1083" s="113" t="str">
        <x:f>IF(A1083="","",IF(OR(D1083="",E1083=""),"",MAX(0,E1083-D1083)))</x:f>
      </x:c>
      <x:c r="P1083" s="113" t="str">
        <x:f>IF(B1083="","",WEEKDAY(B1083,2))</x:f>
      </x:c>
      <x:c r="Q1083" s="113" t="str">
        <x:f>IF(B1083="","",MONTH(B1083))</x:f>
      </x:c>
      <x:c r="R1083" s="113" t="str">
        <x:f>IF(B1083="","",YEAR(B1083))</x:f>
      </x:c>
    </x:row>
    <x:row r="1084" ht="20" customHeight="1">
      <x:c r="A1084" s="247"/>
      <x:c r="B1084" s="248"/>
      <x:c r="C1084" s="247"/>
      <x:c r="D1084" s="248"/>
      <x:c r="E1084" s="248"/>
      <x:c r="F1084" s="247"/>
      <x:c r="G1084" s="247"/>
      <x:c r="H1084" s="247"/>
      <x:c r="I1084" s="247"/>
      <x:c r="J1084" s="249"/>
      <x:c r="K1084" s="247"/>
      <x:c r="L1084" s="247"/>
      <x:c r="M1084" s="113" t="str">
        <x:f>IF(A1084="","",IF(OR(D1084="",E1084=""),"",IF(E1084&lt;=D1084,1,0)))</x:f>
      </x:c>
      <x:c r="N1084" s="120" t="str">
        <x:f>IF(A1084="","",IF(OR(H1084="",I1084=""),"",IFERROR(I1084/H1084,0)))</x:f>
      </x:c>
      <x:c r="O1084" s="113" t="str">
        <x:f>IF(A1084="","",IF(OR(D1084="",E1084=""),"",MAX(0,E1084-D1084)))</x:f>
      </x:c>
      <x:c r="P1084" s="113" t="str">
        <x:f>IF(B1084="","",WEEKDAY(B1084,2))</x:f>
      </x:c>
      <x:c r="Q1084" s="113" t="str">
        <x:f>IF(B1084="","",MONTH(B1084))</x:f>
      </x:c>
      <x:c r="R1084" s="113" t="str">
        <x:f>IF(B1084="","",YEAR(B1084))</x:f>
      </x:c>
    </x:row>
    <x:row r="1085" ht="20" customHeight="1">
      <x:c r="A1085" s="247"/>
      <x:c r="B1085" s="248"/>
      <x:c r="C1085" s="247"/>
      <x:c r="D1085" s="248"/>
      <x:c r="E1085" s="248"/>
      <x:c r="F1085" s="247"/>
      <x:c r="G1085" s="247"/>
      <x:c r="H1085" s="247"/>
      <x:c r="I1085" s="247"/>
      <x:c r="J1085" s="249"/>
      <x:c r="K1085" s="247"/>
      <x:c r="L1085" s="247"/>
      <x:c r="M1085" s="113" t="str">
        <x:f>IF(A1085="","",IF(OR(D1085="",E1085=""),"",IF(E1085&lt;=D1085,1,0)))</x:f>
      </x:c>
      <x:c r="N1085" s="120" t="str">
        <x:f>IF(A1085="","",IF(OR(H1085="",I1085=""),"",IFERROR(I1085/H1085,0)))</x:f>
      </x:c>
      <x:c r="O1085" s="113" t="str">
        <x:f>IF(A1085="","",IF(OR(D1085="",E1085=""),"",MAX(0,E1085-D1085)))</x:f>
      </x:c>
      <x:c r="P1085" s="113" t="str">
        <x:f>IF(B1085="","",WEEKDAY(B1085,2))</x:f>
      </x:c>
      <x:c r="Q1085" s="113" t="str">
        <x:f>IF(B1085="","",MONTH(B1085))</x:f>
      </x:c>
      <x:c r="R1085" s="113" t="str">
        <x:f>IF(B1085="","",YEAR(B1085))</x:f>
      </x:c>
    </x:row>
    <x:row r="1086" ht="20" customHeight="1">
      <x:c r="A1086" s="247"/>
      <x:c r="B1086" s="248"/>
      <x:c r="C1086" s="247"/>
      <x:c r="D1086" s="248"/>
      <x:c r="E1086" s="248"/>
      <x:c r="F1086" s="247"/>
      <x:c r="G1086" s="247"/>
      <x:c r="H1086" s="247"/>
      <x:c r="I1086" s="247"/>
      <x:c r="J1086" s="249"/>
      <x:c r="K1086" s="247"/>
      <x:c r="L1086" s="247"/>
      <x:c r="M1086" s="113" t="str">
        <x:f>IF(A1086="","",IF(OR(D1086="",E1086=""),"",IF(E1086&lt;=D1086,1,0)))</x:f>
      </x:c>
      <x:c r="N1086" s="120" t="str">
        <x:f>IF(A1086="","",IF(OR(H1086="",I1086=""),"",IFERROR(I1086/H1086,0)))</x:f>
      </x:c>
      <x:c r="O1086" s="113" t="str">
        <x:f>IF(A1086="","",IF(OR(D1086="",E1086=""),"",MAX(0,E1086-D1086)))</x:f>
      </x:c>
      <x:c r="P1086" s="113" t="str">
        <x:f>IF(B1086="","",WEEKDAY(B1086,2))</x:f>
      </x:c>
      <x:c r="Q1086" s="113" t="str">
        <x:f>IF(B1086="","",MONTH(B1086))</x:f>
      </x:c>
      <x:c r="R1086" s="113" t="str">
        <x:f>IF(B1086="","",YEAR(B1086))</x:f>
      </x:c>
    </x:row>
    <x:row r="1087" ht="20" customHeight="1">
      <x:c r="A1087" s="247"/>
      <x:c r="B1087" s="248"/>
      <x:c r="C1087" s="247"/>
      <x:c r="D1087" s="248"/>
      <x:c r="E1087" s="248"/>
      <x:c r="F1087" s="247"/>
      <x:c r="G1087" s="247"/>
      <x:c r="H1087" s="247"/>
      <x:c r="I1087" s="247"/>
      <x:c r="J1087" s="249"/>
      <x:c r="K1087" s="247"/>
      <x:c r="L1087" s="247"/>
      <x:c r="M1087" s="113" t="str">
        <x:f>IF(A1087="","",IF(OR(D1087="",E1087=""),"",IF(E1087&lt;=D1087,1,0)))</x:f>
      </x:c>
      <x:c r="N1087" s="120" t="str">
        <x:f>IF(A1087="","",IF(OR(H1087="",I1087=""),"",IFERROR(I1087/H1087,0)))</x:f>
      </x:c>
      <x:c r="O1087" s="113" t="str">
        <x:f>IF(A1087="","",IF(OR(D1087="",E1087=""),"",MAX(0,E1087-D1087)))</x:f>
      </x:c>
      <x:c r="P1087" s="113" t="str">
        <x:f>IF(B1087="","",WEEKDAY(B1087,2))</x:f>
      </x:c>
      <x:c r="Q1087" s="113" t="str">
        <x:f>IF(B1087="","",MONTH(B1087))</x:f>
      </x:c>
      <x:c r="R1087" s="113" t="str">
        <x:f>IF(B1087="","",YEAR(B1087))</x:f>
      </x:c>
    </x:row>
    <x:row r="1088" ht="20" customHeight="1">
      <x:c r="A1088" s="247"/>
      <x:c r="B1088" s="248"/>
      <x:c r="C1088" s="247"/>
      <x:c r="D1088" s="248"/>
      <x:c r="E1088" s="248"/>
      <x:c r="F1088" s="247"/>
      <x:c r="G1088" s="247"/>
      <x:c r="H1088" s="247"/>
      <x:c r="I1088" s="247"/>
      <x:c r="J1088" s="249"/>
      <x:c r="K1088" s="247"/>
      <x:c r="L1088" s="247"/>
      <x:c r="M1088" s="113" t="str">
        <x:f>IF(A1088="","",IF(OR(D1088="",E1088=""),"",IF(E1088&lt;=D1088,1,0)))</x:f>
      </x:c>
      <x:c r="N1088" s="120" t="str">
        <x:f>IF(A1088="","",IF(OR(H1088="",I1088=""),"",IFERROR(I1088/H1088,0)))</x:f>
      </x:c>
      <x:c r="O1088" s="113" t="str">
        <x:f>IF(A1088="","",IF(OR(D1088="",E1088=""),"",MAX(0,E1088-D1088)))</x:f>
      </x:c>
      <x:c r="P1088" s="113" t="str">
        <x:f>IF(B1088="","",WEEKDAY(B1088,2))</x:f>
      </x:c>
      <x:c r="Q1088" s="113" t="str">
        <x:f>IF(B1088="","",MONTH(B1088))</x:f>
      </x:c>
      <x:c r="R1088" s="113" t="str">
        <x:f>IF(B1088="","",YEAR(B1088))</x:f>
      </x:c>
    </x:row>
    <x:row r="1089" ht="20" customHeight="1">
      <x:c r="A1089" s="247"/>
      <x:c r="B1089" s="248"/>
      <x:c r="C1089" s="247"/>
      <x:c r="D1089" s="248"/>
      <x:c r="E1089" s="248"/>
      <x:c r="F1089" s="247"/>
      <x:c r="G1089" s="247"/>
      <x:c r="H1089" s="247"/>
      <x:c r="I1089" s="247"/>
      <x:c r="J1089" s="249"/>
      <x:c r="K1089" s="247"/>
      <x:c r="L1089" s="247"/>
      <x:c r="M1089" s="113" t="str">
        <x:f>IF(A1089="","",IF(OR(D1089="",E1089=""),"",IF(E1089&lt;=D1089,1,0)))</x:f>
      </x:c>
      <x:c r="N1089" s="120" t="str">
        <x:f>IF(A1089="","",IF(OR(H1089="",I1089=""),"",IFERROR(I1089/H1089,0)))</x:f>
      </x:c>
      <x:c r="O1089" s="113" t="str">
        <x:f>IF(A1089="","",IF(OR(D1089="",E1089=""),"",MAX(0,E1089-D1089)))</x:f>
      </x:c>
      <x:c r="P1089" s="113" t="str">
        <x:f>IF(B1089="","",WEEKDAY(B1089,2))</x:f>
      </x:c>
      <x:c r="Q1089" s="113" t="str">
        <x:f>IF(B1089="","",MONTH(B1089))</x:f>
      </x:c>
      <x:c r="R1089" s="113" t="str">
        <x:f>IF(B1089="","",YEAR(B1089))</x:f>
      </x:c>
    </x:row>
    <x:row r="1090" ht="20" customHeight="1">
      <x:c r="A1090" s="247"/>
      <x:c r="B1090" s="248"/>
      <x:c r="C1090" s="247"/>
      <x:c r="D1090" s="248"/>
      <x:c r="E1090" s="248"/>
      <x:c r="F1090" s="247"/>
      <x:c r="G1090" s="247"/>
      <x:c r="H1090" s="247"/>
      <x:c r="I1090" s="247"/>
      <x:c r="J1090" s="249"/>
      <x:c r="K1090" s="247"/>
      <x:c r="L1090" s="247"/>
      <x:c r="M1090" s="113" t="str">
        <x:f>IF(A1090="","",IF(OR(D1090="",E1090=""),"",IF(E1090&lt;=D1090,1,0)))</x:f>
      </x:c>
      <x:c r="N1090" s="120" t="str">
        <x:f>IF(A1090="","",IF(OR(H1090="",I1090=""),"",IFERROR(I1090/H1090,0)))</x:f>
      </x:c>
      <x:c r="O1090" s="113" t="str">
        <x:f>IF(A1090="","",IF(OR(D1090="",E1090=""),"",MAX(0,E1090-D1090)))</x:f>
      </x:c>
      <x:c r="P1090" s="113" t="str">
        <x:f>IF(B1090="","",WEEKDAY(B1090,2))</x:f>
      </x:c>
      <x:c r="Q1090" s="113" t="str">
        <x:f>IF(B1090="","",MONTH(B1090))</x:f>
      </x:c>
      <x:c r="R1090" s="113" t="str">
        <x:f>IF(B1090="","",YEAR(B1090))</x:f>
      </x:c>
    </x:row>
    <x:row r="1091" ht="20" customHeight="1">
      <x:c r="A1091" s="247"/>
      <x:c r="B1091" s="248"/>
      <x:c r="C1091" s="247"/>
      <x:c r="D1091" s="248"/>
      <x:c r="E1091" s="248"/>
      <x:c r="F1091" s="247"/>
      <x:c r="G1091" s="247"/>
      <x:c r="H1091" s="247"/>
      <x:c r="I1091" s="247"/>
      <x:c r="J1091" s="249"/>
      <x:c r="K1091" s="247"/>
      <x:c r="L1091" s="247"/>
      <x:c r="M1091" s="113" t="str">
        <x:f>IF(A1091="","",IF(OR(D1091="",E1091=""),"",IF(E1091&lt;=D1091,1,0)))</x:f>
      </x:c>
      <x:c r="N1091" s="120" t="str">
        <x:f>IF(A1091="","",IF(OR(H1091="",I1091=""),"",IFERROR(I1091/H1091,0)))</x:f>
      </x:c>
      <x:c r="O1091" s="113" t="str">
        <x:f>IF(A1091="","",IF(OR(D1091="",E1091=""),"",MAX(0,E1091-D1091)))</x:f>
      </x:c>
      <x:c r="P1091" s="113" t="str">
        <x:f>IF(B1091="","",WEEKDAY(B1091,2))</x:f>
      </x:c>
      <x:c r="Q1091" s="113" t="str">
        <x:f>IF(B1091="","",MONTH(B1091))</x:f>
      </x:c>
      <x:c r="R1091" s="113" t="str">
        <x:f>IF(B1091="","",YEAR(B1091))</x:f>
      </x:c>
    </x:row>
    <x:row r="1092" ht="20" customHeight="1">
      <x:c r="A1092" s="247"/>
      <x:c r="B1092" s="248"/>
      <x:c r="C1092" s="247"/>
      <x:c r="D1092" s="248"/>
      <x:c r="E1092" s="248"/>
      <x:c r="F1092" s="247"/>
      <x:c r="G1092" s="247"/>
      <x:c r="H1092" s="247"/>
      <x:c r="I1092" s="247"/>
      <x:c r="J1092" s="249"/>
      <x:c r="K1092" s="247"/>
      <x:c r="L1092" s="247"/>
      <x:c r="M1092" s="113" t="str">
        <x:f>IF(A1092="","",IF(OR(D1092="",E1092=""),"",IF(E1092&lt;=D1092,1,0)))</x:f>
      </x:c>
      <x:c r="N1092" s="120" t="str">
        <x:f>IF(A1092="","",IF(OR(H1092="",I1092=""),"",IFERROR(I1092/H1092,0)))</x:f>
      </x:c>
      <x:c r="O1092" s="113" t="str">
        <x:f>IF(A1092="","",IF(OR(D1092="",E1092=""),"",MAX(0,E1092-D1092)))</x:f>
      </x:c>
      <x:c r="P1092" s="113" t="str">
        <x:f>IF(B1092="","",WEEKDAY(B1092,2))</x:f>
      </x:c>
      <x:c r="Q1092" s="113" t="str">
        <x:f>IF(B1092="","",MONTH(B1092))</x:f>
      </x:c>
      <x:c r="R1092" s="113" t="str">
        <x:f>IF(B1092="","",YEAR(B1092))</x:f>
      </x:c>
    </x:row>
    <x:row r="1093" ht="20" customHeight="1">
      <x:c r="A1093" s="247"/>
      <x:c r="B1093" s="248"/>
      <x:c r="C1093" s="247"/>
      <x:c r="D1093" s="248"/>
      <x:c r="E1093" s="248"/>
      <x:c r="F1093" s="247"/>
      <x:c r="G1093" s="247"/>
      <x:c r="H1093" s="247"/>
      <x:c r="I1093" s="247"/>
      <x:c r="J1093" s="249"/>
      <x:c r="K1093" s="247"/>
      <x:c r="L1093" s="247"/>
      <x:c r="M1093" s="113" t="str">
        <x:f>IF(A1093="","",IF(OR(D1093="",E1093=""),"",IF(E1093&lt;=D1093,1,0)))</x:f>
      </x:c>
      <x:c r="N1093" s="120" t="str">
        <x:f>IF(A1093="","",IF(OR(H1093="",I1093=""),"",IFERROR(I1093/H1093,0)))</x:f>
      </x:c>
      <x:c r="O1093" s="113" t="str">
        <x:f>IF(A1093="","",IF(OR(D1093="",E1093=""),"",MAX(0,E1093-D1093)))</x:f>
      </x:c>
      <x:c r="P1093" s="113" t="str">
        <x:f>IF(B1093="","",WEEKDAY(B1093,2))</x:f>
      </x:c>
      <x:c r="Q1093" s="113" t="str">
        <x:f>IF(B1093="","",MONTH(B1093))</x:f>
      </x:c>
      <x:c r="R1093" s="113" t="str">
        <x:f>IF(B1093="","",YEAR(B1093))</x:f>
      </x:c>
    </x:row>
    <x:row r="1094" ht="20" customHeight="1">
      <x:c r="A1094" s="247"/>
      <x:c r="B1094" s="248"/>
      <x:c r="C1094" s="247"/>
      <x:c r="D1094" s="248"/>
      <x:c r="E1094" s="248"/>
      <x:c r="F1094" s="247"/>
      <x:c r="G1094" s="247"/>
      <x:c r="H1094" s="247"/>
      <x:c r="I1094" s="247"/>
      <x:c r="J1094" s="249"/>
      <x:c r="K1094" s="247"/>
      <x:c r="L1094" s="247"/>
      <x:c r="M1094" s="113" t="str">
        <x:f>IF(A1094="","",IF(OR(D1094="",E1094=""),"",IF(E1094&lt;=D1094,1,0)))</x:f>
      </x:c>
      <x:c r="N1094" s="120" t="str">
        <x:f>IF(A1094="","",IF(OR(H1094="",I1094=""),"",IFERROR(I1094/H1094,0)))</x:f>
      </x:c>
      <x:c r="O1094" s="113" t="str">
        <x:f>IF(A1094="","",IF(OR(D1094="",E1094=""),"",MAX(0,E1094-D1094)))</x:f>
      </x:c>
      <x:c r="P1094" s="113" t="str">
        <x:f>IF(B1094="","",WEEKDAY(B1094,2))</x:f>
      </x:c>
      <x:c r="Q1094" s="113" t="str">
        <x:f>IF(B1094="","",MONTH(B1094))</x:f>
      </x:c>
      <x:c r="R1094" s="113" t="str">
        <x:f>IF(B1094="","",YEAR(B1094))</x:f>
      </x:c>
    </x:row>
    <x:row r="1095" ht="20" customHeight="1">
      <x:c r="A1095" s="247"/>
      <x:c r="B1095" s="248"/>
      <x:c r="C1095" s="247"/>
      <x:c r="D1095" s="248"/>
      <x:c r="E1095" s="248"/>
      <x:c r="F1095" s="247"/>
      <x:c r="G1095" s="247"/>
      <x:c r="H1095" s="247"/>
      <x:c r="I1095" s="247"/>
      <x:c r="J1095" s="249"/>
      <x:c r="K1095" s="247"/>
      <x:c r="L1095" s="247"/>
      <x:c r="M1095" s="113" t="str">
        <x:f>IF(A1095="","",IF(OR(D1095="",E1095=""),"",IF(E1095&lt;=D1095,1,0)))</x:f>
      </x:c>
      <x:c r="N1095" s="120" t="str">
        <x:f>IF(A1095="","",IF(OR(H1095="",I1095=""),"",IFERROR(I1095/H1095,0)))</x:f>
      </x:c>
      <x:c r="O1095" s="113" t="str">
        <x:f>IF(A1095="","",IF(OR(D1095="",E1095=""),"",MAX(0,E1095-D1095)))</x:f>
      </x:c>
      <x:c r="P1095" s="113" t="str">
        <x:f>IF(B1095="","",WEEKDAY(B1095,2))</x:f>
      </x:c>
      <x:c r="Q1095" s="113" t="str">
        <x:f>IF(B1095="","",MONTH(B1095))</x:f>
      </x:c>
      <x:c r="R1095" s="113" t="str">
        <x:f>IF(B1095="","",YEAR(B1095))</x:f>
      </x:c>
    </x:row>
    <x:row r="1096" ht="20" customHeight="1">
      <x:c r="A1096" s="247"/>
      <x:c r="B1096" s="248"/>
      <x:c r="C1096" s="247"/>
      <x:c r="D1096" s="248"/>
      <x:c r="E1096" s="248"/>
      <x:c r="F1096" s="247"/>
      <x:c r="G1096" s="247"/>
      <x:c r="H1096" s="247"/>
      <x:c r="I1096" s="247"/>
      <x:c r="J1096" s="249"/>
      <x:c r="K1096" s="247"/>
      <x:c r="L1096" s="247"/>
      <x:c r="M1096" s="113" t="str">
        <x:f>IF(A1096="","",IF(OR(D1096="",E1096=""),"",IF(E1096&lt;=D1096,1,0)))</x:f>
      </x:c>
      <x:c r="N1096" s="120" t="str">
        <x:f>IF(A1096="","",IF(OR(H1096="",I1096=""),"",IFERROR(I1096/H1096,0)))</x:f>
      </x:c>
      <x:c r="O1096" s="113" t="str">
        <x:f>IF(A1096="","",IF(OR(D1096="",E1096=""),"",MAX(0,E1096-D1096)))</x:f>
      </x:c>
      <x:c r="P1096" s="113" t="str">
        <x:f>IF(B1096="","",WEEKDAY(B1096,2))</x:f>
      </x:c>
      <x:c r="Q1096" s="113" t="str">
        <x:f>IF(B1096="","",MONTH(B1096))</x:f>
      </x:c>
      <x:c r="R1096" s="113" t="str">
        <x:f>IF(B1096="","",YEAR(B1096))</x:f>
      </x:c>
    </x:row>
    <x:row r="1097" ht="20" customHeight="1">
      <x:c r="A1097" s="247"/>
      <x:c r="B1097" s="248"/>
      <x:c r="C1097" s="247"/>
      <x:c r="D1097" s="248"/>
      <x:c r="E1097" s="248"/>
      <x:c r="F1097" s="247"/>
      <x:c r="G1097" s="247"/>
      <x:c r="H1097" s="247"/>
      <x:c r="I1097" s="247"/>
      <x:c r="J1097" s="249"/>
      <x:c r="K1097" s="247"/>
      <x:c r="L1097" s="247"/>
      <x:c r="M1097" s="113" t="str">
        <x:f>IF(A1097="","",IF(OR(D1097="",E1097=""),"",IF(E1097&lt;=D1097,1,0)))</x:f>
      </x:c>
      <x:c r="N1097" s="120" t="str">
        <x:f>IF(A1097="","",IF(OR(H1097="",I1097=""),"",IFERROR(I1097/H1097,0)))</x:f>
      </x:c>
      <x:c r="O1097" s="113" t="str">
        <x:f>IF(A1097="","",IF(OR(D1097="",E1097=""),"",MAX(0,E1097-D1097)))</x:f>
      </x:c>
      <x:c r="P1097" s="113" t="str">
        <x:f>IF(B1097="","",WEEKDAY(B1097,2))</x:f>
      </x:c>
      <x:c r="Q1097" s="113" t="str">
        <x:f>IF(B1097="","",MONTH(B1097))</x:f>
      </x:c>
      <x:c r="R1097" s="113" t="str">
        <x:f>IF(B1097="","",YEAR(B1097))</x:f>
      </x:c>
    </x:row>
    <x:row r="1098" ht="20" customHeight="1">
      <x:c r="A1098" s="247"/>
      <x:c r="B1098" s="248"/>
      <x:c r="C1098" s="247"/>
      <x:c r="D1098" s="248"/>
      <x:c r="E1098" s="248"/>
      <x:c r="F1098" s="247"/>
      <x:c r="G1098" s="247"/>
      <x:c r="H1098" s="247"/>
      <x:c r="I1098" s="247"/>
      <x:c r="J1098" s="249"/>
      <x:c r="K1098" s="247"/>
      <x:c r="L1098" s="247"/>
      <x:c r="M1098" s="113" t="str">
        <x:f>IF(A1098="","",IF(OR(D1098="",E1098=""),"",IF(E1098&lt;=D1098,1,0)))</x:f>
      </x:c>
      <x:c r="N1098" s="120" t="str">
        <x:f>IF(A1098="","",IF(OR(H1098="",I1098=""),"",IFERROR(I1098/H1098,0)))</x:f>
      </x:c>
      <x:c r="O1098" s="113" t="str">
        <x:f>IF(A1098="","",IF(OR(D1098="",E1098=""),"",MAX(0,E1098-D1098)))</x:f>
      </x:c>
      <x:c r="P1098" s="113" t="str">
        <x:f>IF(B1098="","",WEEKDAY(B1098,2))</x:f>
      </x:c>
      <x:c r="Q1098" s="113" t="str">
        <x:f>IF(B1098="","",MONTH(B1098))</x:f>
      </x:c>
      <x:c r="R1098" s="113" t="str">
        <x:f>IF(B1098="","",YEAR(B1098))</x:f>
      </x:c>
    </x:row>
    <x:row r="1099" ht="20" customHeight="1">
      <x:c r="A1099" s="247"/>
      <x:c r="B1099" s="248"/>
      <x:c r="C1099" s="247"/>
      <x:c r="D1099" s="248"/>
      <x:c r="E1099" s="248"/>
      <x:c r="F1099" s="247"/>
      <x:c r="G1099" s="247"/>
      <x:c r="H1099" s="247"/>
      <x:c r="I1099" s="247"/>
      <x:c r="J1099" s="249"/>
      <x:c r="K1099" s="247"/>
      <x:c r="L1099" s="247"/>
      <x:c r="M1099" s="113" t="str">
        <x:f>IF(A1099="","",IF(OR(D1099="",E1099=""),"",IF(E1099&lt;=D1099,1,0)))</x:f>
      </x:c>
      <x:c r="N1099" s="120" t="str">
        <x:f>IF(A1099="","",IF(OR(H1099="",I1099=""),"",IFERROR(I1099/H1099,0)))</x:f>
      </x:c>
      <x:c r="O1099" s="113" t="str">
        <x:f>IF(A1099="","",IF(OR(D1099="",E1099=""),"",MAX(0,E1099-D1099)))</x:f>
      </x:c>
      <x:c r="P1099" s="113" t="str">
        <x:f>IF(B1099="","",WEEKDAY(B1099,2))</x:f>
      </x:c>
      <x:c r="Q1099" s="113" t="str">
        <x:f>IF(B1099="","",MONTH(B1099))</x:f>
      </x:c>
      <x:c r="R1099" s="113" t="str">
        <x:f>IF(B1099="","",YEAR(B1099))</x:f>
      </x:c>
    </x:row>
    <x:row r="1100" ht="20" customHeight="1">
      <x:c r="A1100" s="247"/>
      <x:c r="B1100" s="248"/>
      <x:c r="C1100" s="247"/>
      <x:c r="D1100" s="248"/>
      <x:c r="E1100" s="248"/>
      <x:c r="F1100" s="247"/>
      <x:c r="G1100" s="247"/>
      <x:c r="H1100" s="247"/>
      <x:c r="I1100" s="247"/>
      <x:c r="J1100" s="249"/>
      <x:c r="K1100" s="247"/>
      <x:c r="L1100" s="247"/>
      <x:c r="M1100" s="113" t="str">
        <x:f>IF(A1100="","",IF(OR(D1100="",E1100=""),"",IF(E1100&lt;=D1100,1,0)))</x:f>
      </x:c>
      <x:c r="N1100" s="120" t="str">
        <x:f>IF(A1100="","",IF(OR(H1100="",I1100=""),"",IFERROR(I1100/H1100,0)))</x:f>
      </x:c>
      <x:c r="O1100" s="113" t="str">
        <x:f>IF(A1100="","",IF(OR(D1100="",E1100=""),"",MAX(0,E1100-D1100)))</x:f>
      </x:c>
      <x:c r="P1100" s="113" t="str">
        <x:f>IF(B1100="","",WEEKDAY(B1100,2))</x:f>
      </x:c>
      <x:c r="Q1100" s="113" t="str">
        <x:f>IF(B1100="","",MONTH(B1100))</x:f>
      </x:c>
      <x:c r="R1100" s="113" t="str">
        <x:f>IF(B1100="","",YEAR(B1100))</x:f>
      </x:c>
    </x:row>
    <x:row r="1101" ht="20" customHeight="1">
      <x:c r="A1101" s="247"/>
      <x:c r="B1101" s="248"/>
      <x:c r="C1101" s="247"/>
      <x:c r="D1101" s="248"/>
      <x:c r="E1101" s="248"/>
      <x:c r="F1101" s="247"/>
      <x:c r="G1101" s="247"/>
      <x:c r="H1101" s="247"/>
      <x:c r="I1101" s="247"/>
      <x:c r="J1101" s="249"/>
      <x:c r="K1101" s="247"/>
      <x:c r="L1101" s="247"/>
      <x:c r="M1101" s="113" t="str">
        <x:f>IF(A1101="","",IF(OR(D1101="",E1101=""),"",IF(E1101&lt;=D1101,1,0)))</x:f>
      </x:c>
      <x:c r="N1101" s="120" t="str">
        <x:f>IF(A1101="","",IF(OR(H1101="",I1101=""),"",IFERROR(I1101/H1101,0)))</x:f>
      </x:c>
      <x:c r="O1101" s="113" t="str">
        <x:f>IF(A1101="","",IF(OR(D1101="",E1101=""),"",MAX(0,E1101-D1101)))</x:f>
      </x:c>
      <x:c r="P1101" s="113" t="str">
        <x:f>IF(B1101="","",WEEKDAY(B1101,2))</x:f>
      </x:c>
      <x:c r="Q1101" s="113" t="str">
        <x:f>IF(B1101="","",MONTH(B1101))</x:f>
      </x:c>
      <x:c r="R1101" s="113" t="str">
        <x:f>IF(B1101="","",YEAR(B1101))</x:f>
      </x:c>
    </x:row>
    <x:row r="1102" ht="20" customHeight="1">
      <x:c r="A1102" s="247"/>
      <x:c r="B1102" s="248"/>
      <x:c r="C1102" s="247"/>
      <x:c r="D1102" s="248"/>
      <x:c r="E1102" s="248"/>
      <x:c r="F1102" s="247"/>
      <x:c r="G1102" s="247"/>
      <x:c r="H1102" s="247"/>
      <x:c r="I1102" s="247"/>
      <x:c r="J1102" s="249"/>
      <x:c r="K1102" s="247"/>
      <x:c r="L1102" s="247"/>
      <x:c r="M1102" s="113" t="str">
        <x:f>IF(A1102="","",IF(OR(D1102="",E1102=""),"",IF(E1102&lt;=D1102,1,0)))</x:f>
      </x:c>
      <x:c r="N1102" s="120" t="str">
        <x:f>IF(A1102="","",IF(OR(H1102="",I1102=""),"",IFERROR(I1102/H1102,0)))</x:f>
      </x:c>
      <x:c r="O1102" s="113" t="str">
        <x:f>IF(A1102="","",IF(OR(D1102="",E1102=""),"",MAX(0,E1102-D1102)))</x:f>
      </x:c>
      <x:c r="P1102" s="113" t="str">
        <x:f>IF(B1102="","",WEEKDAY(B1102,2))</x:f>
      </x:c>
      <x:c r="Q1102" s="113" t="str">
        <x:f>IF(B1102="","",MONTH(B1102))</x:f>
      </x:c>
      <x:c r="R1102" s="113" t="str">
        <x:f>IF(B1102="","",YEAR(B1102))</x:f>
      </x:c>
    </x:row>
    <x:row r="1103" ht="20" customHeight="1">
      <x:c r="A1103" s="247"/>
      <x:c r="B1103" s="248"/>
      <x:c r="C1103" s="247"/>
      <x:c r="D1103" s="248"/>
      <x:c r="E1103" s="248"/>
      <x:c r="F1103" s="247"/>
      <x:c r="G1103" s="247"/>
      <x:c r="H1103" s="247"/>
      <x:c r="I1103" s="247"/>
      <x:c r="J1103" s="249"/>
      <x:c r="K1103" s="247"/>
      <x:c r="L1103" s="247"/>
      <x:c r="M1103" s="113" t="str">
        <x:f>IF(A1103="","",IF(OR(D1103="",E1103=""),"",IF(E1103&lt;=D1103,1,0)))</x:f>
      </x:c>
      <x:c r="N1103" s="120" t="str">
        <x:f>IF(A1103="","",IF(OR(H1103="",I1103=""),"",IFERROR(I1103/H1103,0)))</x:f>
      </x:c>
      <x:c r="O1103" s="113" t="str">
        <x:f>IF(A1103="","",IF(OR(D1103="",E1103=""),"",MAX(0,E1103-D1103)))</x:f>
      </x:c>
      <x:c r="P1103" s="113" t="str">
        <x:f>IF(B1103="","",WEEKDAY(B1103,2))</x:f>
      </x:c>
      <x:c r="Q1103" s="113" t="str">
        <x:f>IF(B1103="","",MONTH(B1103))</x:f>
      </x:c>
      <x:c r="R1103" s="113" t="str">
        <x:f>IF(B1103="","",YEAR(B1103))</x:f>
      </x:c>
    </x:row>
    <x:row r="1104" ht="20" customHeight="1">
      <x:c r="A1104" s="247"/>
      <x:c r="B1104" s="248"/>
      <x:c r="C1104" s="247"/>
      <x:c r="D1104" s="248"/>
      <x:c r="E1104" s="248"/>
      <x:c r="F1104" s="247"/>
      <x:c r="G1104" s="247"/>
      <x:c r="H1104" s="247"/>
      <x:c r="I1104" s="247"/>
      <x:c r="J1104" s="249"/>
      <x:c r="K1104" s="247"/>
      <x:c r="L1104" s="247"/>
      <x:c r="M1104" s="113" t="str">
        <x:f>IF(A1104="","",IF(OR(D1104="",E1104=""),"",IF(E1104&lt;=D1104,1,0)))</x:f>
      </x:c>
      <x:c r="N1104" s="120" t="str">
        <x:f>IF(A1104="","",IF(OR(H1104="",I1104=""),"",IFERROR(I1104/H1104,0)))</x:f>
      </x:c>
      <x:c r="O1104" s="113" t="str">
        <x:f>IF(A1104="","",IF(OR(D1104="",E1104=""),"",MAX(0,E1104-D1104)))</x:f>
      </x:c>
      <x:c r="P1104" s="113" t="str">
        <x:f>IF(B1104="","",WEEKDAY(B1104,2))</x:f>
      </x:c>
      <x:c r="Q1104" s="113" t="str">
        <x:f>IF(B1104="","",MONTH(B1104))</x:f>
      </x:c>
      <x:c r="R1104" s="113" t="str">
        <x:f>IF(B1104="","",YEAR(B1104))</x:f>
      </x:c>
    </x:row>
    <x:row r="1105" ht="20" customHeight="1">
      <x:c r="A1105" s="247"/>
      <x:c r="B1105" s="248"/>
      <x:c r="C1105" s="247"/>
      <x:c r="D1105" s="248"/>
      <x:c r="E1105" s="248"/>
      <x:c r="F1105" s="247"/>
      <x:c r="G1105" s="247"/>
      <x:c r="H1105" s="247"/>
      <x:c r="I1105" s="247"/>
      <x:c r="J1105" s="249"/>
      <x:c r="K1105" s="247"/>
      <x:c r="L1105" s="247"/>
      <x:c r="M1105" s="113" t="str">
        <x:f>IF(A1105="","",IF(OR(D1105="",E1105=""),"",IF(E1105&lt;=D1105,1,0)))</x:f>
      </x:c>
      <x:c r="N1105" s="120" t="str">
        <x:f>IF(A1105="","",IF(OR(H1105="",I1105=""),"",IFERROR(I1105/H1105,0)))</x:f>
      </x:c>
      <x:c r="O1105" s="113" t="str">
        <x:f>IF(A1105="","",IF(OR(D1105="",E1105=""),"",MAX(0,E1105-D1105)))</x:f>
      </x:c>
      <x:c r="P1105" s="113" t="str">
        <x:f>IF(B1105="","",WEEKDAY(B1105,2))</x:f>
      </x:c>
      <x:c r="Q1105" s="113" t="str">
        <x:f>IF(B1105="","",MONTH(B1105))</x:f>
      </x:c>
      <x:c r="R1105" s="113" t="str">
        <x:f>IF(B1105="","",YEAR(B1105))</x:f>
      </x:c>
    </x:row>
    <x:row r="1106" ht="20" customHeight="1">
      <x:c r="A1106" s="247"/>
      <x:c r="B1106" s="248"/>
      <x:c r="C1106" s="247"/>
      <x:c r="D1106" s="248"/>
      <x:c r="E1106" s="248"/>
      <x:c r="F1106" s="247"/>
      <x:c r="G1106" s="247"/>
      <x:c r="H1106" s="247"/>
      <x:c r="I1106" s="247"/>
      <x:c r="J1106" s="249"/>
      <x:c r="K1106" s="247"/>
      <x:c r="L1106" s="247"/>
      <x:c r="M1106" s="113" t="str">
        <x:f>IF(A1106="","",IF(OR(D1106="",E1106=""),"",IF(E1106&lt;=D1106,1,0)))</x:f>
      </x:c>
      <x:c r="N1106" s="120" t="str">
        <x:f>IF(A1106="","",IF(OR(H1106="",I1106=""),"",IFERROR(I1106/H1106,0)))</x:f>
      </x:c>
      <x:c r="O1106" s="113" t="str">
        <x:f>IF(A1106="","",IF(OR(D1106="",E1106=""),"",MAX(0,E1106-D1106)))</x:f>
      </x:c>
      <x:c r="P1106" s="113" t="str">
        <x:f>IF(B1106="","",WEEKDAY(B1106,2))</x:f>
      </x:c>
      <x:c r="Q1106" s="113" t="str">
        <x:f>IF(B1106="","",MONTH(B1106))</x:f>
      </x:c>
      <x:c r="R1106" s="113" t="str">
        <x:f>IF(B1106="","",YEAR(B1106))</x:f>
      </x:c>
    </x:row>
    <x:row r="1107" ht="20" customHeight="1">
      <x:c r="A1107" s="247"/>
      <x:c r="B1107" s="248"/>
      <x:c r="C1107" s="247"/>
      <x:c r="D1107" s="248"/>
      <x:c r="E1107" s="248"/>
      <x:c r="F1107" s="247"/>
      <x:c r="G1107" s="247"/>
      <x:c r="H1107" s="247"/>
      <x:c r="I1107" s="247"/>
      <x:c r="J1107" s="249"/>
      <x:c r="K1107" s="247"/>
      <x:c r="L1107" s="247"/>
      <x:c r="M1107" s="113" t="str">
        <x:f>IF(A1107="","",IF(OR(D1107="",E1107=""),"",IF(E1107&lt;=D1107,1,0)))</x:f>
      </x:c>
      <x:c r="N1107" s="120" t="str">
        <x:f>IF(A1107="","",IF(OR(H1107="",I1107=""),"",IFERROR(I1107/H1107,0)))</x:f>
      </x:c>
      <x:c r="O1107" s="113" t="str">
        <x:f>IF(A1107="","",IF(OR(D1107="",E1107=""),"",MAX(0,E1107-D1107)))</x:f>
      </x:c>
      <x:c r="P1107" s="113" t="str">
        <x:f>IF(B1107="","",WEEKDAY(B1107,2))</x:f>
      </x:c>
      <x:c r="Q1107" s="113" t="str">
        <x:f>IF(B1107="","",MONTH(B1107))</x:f>
      </x:c>
      <x:c r="R1107" s="113" t="str">
        <x:f>IF(B1107="","",YEAR(B1107))</x:f>
      </x:c>
    </x:row>
    <x:row r="1108" ht="20" customHeight="1">
      <x:c r="A1108" s="247"/>
      <x:c r="B1108" s="248"/>
      <x:c r="C1108" s="247"/>
      <x:c r="D1108" s="248"/>
      <x:c r="E1108" s="248"/>
      <x:c r="F1108" s="247"/>
      <x:c r="G1108" s="247"/>
      <x:c r="H1108" s="247"/>
      <x:c r="I1108" s="247"/>
      <x:c r="J1108" s="249"/>
      <x:c r="K1108" s="247"/>
      <x:c r="L1108" s="247"/>
      <x:c r="M1108" s="113" t="str">
        <x:f>IF(A1108="","",IF(OR(D1108="",E1108=""),"",IF(E1108&lt;=D1108,1,0)))</x:f>
      </x:c>
      <x:c r="N1108" s="120" t="str">
        <x:f>IF(A1108="","",IF(OR(H1108="",I1108=""),"",IFERROR(I1108/H1108,0)))</x:f>
      </x:c>
      <x:c r="O1108" s="113" t="str">
        <x:f>IF(A1108="","",IF(OR(D1108="",E1108=""),"",MAX(0,E1108-D1108)))</x:f>
      </x:c>
      <x:c r="P1108" s="113" t="str">
        <x:f>IF(B1108="","",WEEKDAY(B1108,2))</x:f>
      </x:c>
      <x:c r="Q1108" s="113" t="str">
        <x:f>IF(B1108="","",MONTH(B1108))</x:f>
      </x:c>
      <x:c r="R1108" s="113" t="str">
        <x:f>IF(B1108="","",YEAR(B1108))</x:f>
      </x:c>
    </x:row>
    <x:row r="1109" ht="20" customHeight="1">
      <x:c r="A1109" s="247"/>
      <x:c r="B1109" s="248"/>
      <x:c r="C1109" s="247"/>
      <x:c r="D1109" s="248"/>
      <x:c r="E1109" s="248"/>
      <x:c r="F1109" s="247"/>
      <x:c r="G1109" s="247"/>
      <x:c r="H1109" s="247"/>
      <x:c r="I1109" s="247"/>
      <x:c r="J1109" s="249"/>
      <x:c r="K1109" s="247"/>
      <x:c r="L1109" s="247"/>
      <x:c r="M1109" s="113" t="str">
        <x:f>IF(A1109="","",IF(OR(D1109="",E1109=""),"",IF(E1109&lt;=D1109,1,0)))</x:f>
      </x:c>
      <x:c r="N1109" s="120" t="str">
        <x:f>IF(A1109="","",IF(OR(H1109="",I1109=""),"",IFERROR(I1109/H1109,0)))</x:f>
      </x:c>
      <x:c r="O1109" s="113" t="str">
        <x:f>IF(A1109="","",IF(OR(D1109="",E1109=""),"",MAX(0,E1109-D1109)))</x:f>
      </x:c>
      <x:c r="P1109" s="113" t="str">
        <x:f>IF(B1109="","",WEEKDAY(B1109,2))</x:f>
      </x:c>
      <x:c r="Q1109" s="113" t="str">
        <x:f>IF(B1109="","",MONTH(B1109))</x:f>
      </x:c>
      <x:c r="R1109" s="113" t="str">
        <x:f>IF(B1109="","",YEAR(B1109))</x:f>
      </x:c>
    </x:row>
    <x:row r="1110" ht="20" customHeight="1">
      <x:c r="A1110" s="247"/>
      <x:c r="B1110" s="248"/>
      <x:c r="C1110" s="247"/>
      <x:c r="D1110" s="248"/>
      <x:c r="E1110" s="248"/>
      <x:c r="F1110" s="247"/>
      <x:c r="G1110" s="247"/>
      <x:c r="H1110" s="247"/>
      <x:c r="I1110" s="247"/>
      <x:c r="J1110" s="249"/>
      <x:c r="K1110" s="247"/>
      <x:c r="L1110" s="247"/>
      <x:c r="M1110" s="113" t="str">
        <x:f>IF(A1110="","",IF(OR(D1110="",E1110=""),"",IF(E1110&lt;=D1110,1,0)))</x:f>
      </x:c>
      <x:c r="N1110" s="120" t="str">
        <x:f>IF(A1110="","",IF(OR(H1110="",I1110=""),"",IFERROR(I1110/H1110,0)))</x:f>
      </x:c>
      <x:c r="O1110" s="113" t="str">
        <x:f>IF(A1110="","",IF(OR(D1110="",E1110=""),"",MAX(0,E1110-D1110)))</x:f>
      </x:c>
      <x:c r="P1110" s="113" t="str">
        <x:f>IF(B1110="","",WEEKDAY(B1110,2))</x:f>
      </x:c>
      <x:c r="Q1110" s="113" t="str">
        <x:f>IF(B1110="","",MONTH(B1110))</x:f>
      </x:c>
      <x:c r="R1110" s="113" t="str">
        <x:f>IF(B1110="","",YEAR(B1110))</x:f>
      </x:c>
    </x:row>
    <x:row r="1111" ht="20" customHeight="1">
      <x:c r="A1111" s="247"/>
      <x:c r="B1111" s="248"/>
      <x:c r="C1111" s="247"/>
      <x:c r="D1111" s="248"/>
      <x:c r="E1111" s="248"/>
      <x:c r="F1111" s="247"/>
      <x:c r="G1111" s="247"/>
      <x:c r="H1111" s="247"/>
      <x:c r="I1111" s="247"/>
      <x:c r="J1111" s="249"/>
      <x:c r="K1111" s="247"/>
      <x:c r="L1111" s="247"/>
      <x:c r="M1111" s="113" t="str">
        <x:f>IF(A1111="","",IF(OR(D1111="",E1111=""),"",IF(E1111&lt;=D1111,1,0)))</x:f>
      </x:c>
      <x:c r="N1111" s="120" t="str">
        <x:f>IF(A1111="","",IF(OR(H1111="",I1111=""),"",IFERROR(I1111/H1111,0)))</x:f>
      </x:c>
      <x:c r="O1111" s="113" t="str">
        <x:f>IF(A1111="","",IF(OR(D1111="",E1111=""),"",MAX(0,E1111-D1111)))</x:f>
      </x:c>
      <x:c r="P1111" s="113" t="str">
        <x:f>IF(B1111="","",WEEKDAY(B1111,2))</x:f>
      </x:c>
      <x:c r="Q1111" s="113" t="str">
        <x:f>IF(B1111="","",MONTH(B1111))</x:f>
      </x:c>
      <x:c r="R1111" s="113" t="str">
        <x:f>IF(B1111="","",YEAR(B1111))</x:f>
      </x:c>
    </x:row>
    <x:row r="1112" ht="20" customHeight="1">
      <x:c r="A1112" s="247"/>
      <x:c r="B1112" s="248"/>
      <x:c r="C1112" s="247"/>
      <x:c r="D1112" s="248"/>
      <x:c r="E1112" s="248"/>
      <x:c r="F1112" s="247"/>
      <x:c r="G1112" s="247"/>
      <x:c r="H1112" s="247"/>
      <x:c r="I1112" s="247"/>
      <x:c r="J1112" s="249"/>
      <x:c r="K1112" s="247"/>
      <x:c r="L1112" s="247"/>
      <x:c r="M1112" s="113" t="str">
        <x:f>IF(A1112="","",IF(OR(D1112="",E1112=""),"",IF(E1112&lt;=D1112,1,0)))</x:f>
      </x:c>
      <x:c r="N1112" s="120" t="str">
        <x:f>IF(A1112="","",IF(OR(H1112="",I1112=""),"",IFERROR(I1112/H1112,0)))</x:f>
      </x:c>
      <x:c r="O1112" s="113" t="str">
        <x:f>IF(A1112="","",IF(OR(D1112="",E1112=""),"",MAX(0,E1112-D1112)))</x:f>
      </x:c>
      <x:c r="P1112" s="113" t="str">
        <x:f>IF(B1112="","",WEEKDAY(B1112,2))</x:f>
      </x:c>
      <x:c r="Q1112" s="113" t="str">
        <x:f>IF(B1112="","",MONTH(B1112))</x:f>
      </x:c>
      <x:c r="R1112" s="113" t="str">
        <x:f>IF(B1112="","",YEAR(B1112))</x:f>
      </x:c>
    </x:row>
    <x:row r="1113" ht="20" customHeight="1">
      <x:c r="A1113" s="247"/>
      <x:c r="B1113" s="248"/>
      <x:c r="C1113" s="247"/>
      <x:c r="D1113" s="248"/>
      <x:c r="E1113" s="248"/>
      <x:c r="F1113" s="247"/>
      <x:c r="G1113" s="247"/>
      <x:c r="H1113" s="247"/>
      <x:c r="I1113" s="247"/>
      <x:c r="J1113" s="249"/>
      <x:c r="K1113" s="247"/>
      <x:c r="L1113" s="247"/>
      <x:c r="M1113" s="113" t="str">
        <x:f>IF(A1113="","",IF(OR(D1113="",E1113=""),"",IF(E1113&lt;=D1113,1,0)))</x:f>
      </x:c>
      <x:c r="N1113" s="120" t="str">
        <x:f>IF(A1113="","",IF(OR(H1113="",I1113=""),"",IFERROR(I1113/H1113,0)))</x:f>
      </x:c>
      <x:c r="O1113" s="113" t="str">
        <x:f>IF(A1113="","",IF(OR(D1113="",E1113=""),"",MAX(0,E1113-D1113)))</x:f>
      </x:c>
      <x:c r="P1113" s="113" t="str">
        <x:f>IF(B1113="","",WEEKDAY(B1113,2))</x:f>
      </x:c>
      <x:c r="Q1113" s="113" t="str">
        <x:f>IF(B1113="","",MONTH(B1113))</x:f>
      </x:c>
      <x:c r="R1113" s="113" t="str">
        <x:f>IF(B1113="","",YEAR(B1113))</x:f>
      </x:c>
    </x:row>
    <x:row r="1114" ht="20" customHeight="1">
      <x:c r="A1114" s="247"/>
      <x:c r="B1114" s="248"/>
      <x:c r="C1114" s="247"/>
      <x:c r="D1114" s="248"/>
      <x:c r="E1114" s="248"/>
      <x:c r="F1114" s="247"/>
      <x:c r="G1114" s="247"/>
      <x:c r="H1114" s="247"/>
      <x:c r="I1114" s="247"/>
      <x:c r="J1114" s="249"/>
      <x:c r="K1114" s="247"/>
      <x:c r="L1114" s="247"/>
      <x:c r="M1114" s="113" t="str">
        <x:f>IF(A1114="","",IF(OR(D1114="",E1114=""),"",IF(E1114&lt;=D1114,1,0)))</x:f>
      </x:c>
      <x:c r="N1114" s="120" t="str">
        <x:f>IF(A1114="","",IF(OR(H1114="",I1114=""),"",IFERROR(I1114/H1114,0)))</x:f>
      </x:c>
      <x:c r="O1114" s="113" t="str">
        <x:f>IF(A1114="","",IF(OR(D1114="",E1114=""),"",MAX(0,E1114-D1114)))</x:f>
      </x:c>
      <x:c r="P1114" s="113" t="str">
        <x:f>IF(B1114="","",WEEKDAY(B1114,2))</x:f>
      </x:c>
      <x:c r="Q1114" s="113" t="str">
        <x:f>IF(B1114="","",MONTH(B1114))</x:f>
      </x:c>
      <x:c r="R1114" s="113" t="str">
        <x:f>IF(B1114="","",YEAR(B1114))</x:f>
      </x:c>
    </x:row>
    <x:row r="1115" ht="20" customHeight="1">
      <x:c r="A1115" s="247"/>
      <x:c r="B1115" s="248"/>
      <x:c r="C1115" s="247"/>
      <x:c r="D1115" s="248"/>
      <x:c r="E1115" s="248"/>
      <x:c r="F1115" s="247"/>
      <x:c r="G1115" s="247"/>
      <x:c r="H1115" s="247"/>
      <x:c r="I1115" s="247"/>
      <x:c r="J1115" s="249"/>
      <x:c r="K1115" s="247"/>
      <x:c r="L1115" s="247"/>
      <x:c r="M1115" s="113" t="str">
        <x:f>IF(A1115="","",IF(OR(D1115="",E1115=""),"",IF(E1115&lt;=D1115,1,0)))</x:f>
      </x:c>
      <x:c r="N1115" s="120" t="str">
        <x:f>IF(A1115="","",IF(OR(H1115="",I1115=""),"",IFERROR(I1115/H1115,0)))</x:f>
      </x:c>
      <x:c r="O1115" s="113" t="str">
        <x:f>IF(A1115="","",IF(OR(D1115="",E1115=""),"",MAX(0,E1115-D1115)))</x:f>
      </x:c>
      <x:c r="P1115" s="113" t="str">
        <x:f>IF(B1115="","",WEEKDAY(B1115,2))</x:f>
      </x:c>
      <x:c r="Q1115" s="113" t="str">
        <x:f>IF(B1115="","",MONTH(B1115))</x:f>
      </x:c>
      <x:c r="R1115" s="113" t="str">
        <x:f>IF(B1115="","",YEAR(B1115))</x:f>
      </x:c>
    </x:row>
    <x:row r="1116" ht="20" customHeight="1">
      <x:c r="A1116" s="247"/>
      <x:c r="B1116" s="248"/>
      <x:c r="C1116" s="247"/>
      <x:c r="D1116" s="248"/>
      <x:c r="E1116" s="248"/>
      <x:c r="F1116" s="247"/>
      <x:c r="G1116" s="247"/>
      <x:c r="H1116" s="247"/>
      <x:c r="I1116" s="247"/>
      <x:c r="J1116" s="249"/>
      <x:c r="K1116" s="247"/>
      <x:c r="L1116" s="247"/>
      <x:c r="M1116" s="113" t="str">
        <x:f>IF(A1116="","",IF(OR(D1116="",E1116=""),"",IF(E1116&lt;=D1116,1,0)))</x:f>
      </x:c>
      <x:c r="N1116" s="120" t="str">
        <x:f>IF(A1116="","",IF(OR(H1116="",I1116=""),"",IFERROR(I1116/H1116,0)))</x:f>
      </x:c>
      <x:c r="O1116" s="113" t="str">
        <x:f>IF(A1116="","",IF(OR(D1116="",E1116=""),"",MAX(0,E1116-D1116)))</x:f>
      </x:c>
      <x:c r="P1116" s="113" t="str">
        <x:f>IF(B1116="","",WEEKDAY(B1116,2))</x:f>
      </x:c>
      <x:c r="Q1116" s="113" t="str">
        <x:f>IF(B1116="","",MONTH(B1116))</x:f>
      </x:c>
      <x:c r="R1116" s="113" t="str">
        <x:f>IF(B1116="","",YEAR(B1116))</x:f>
      </x:c>
    </x:row>
    <x:row r="1117" ht="20" customHeight="1">
      <x:c r="A1117" s="247"/>
      <x:c r="B1117" s="248"/>
      <x:c r="C1117" s="247"/>
      <x:c r="D1117" s="248"/>
      <x:c r="E1117" s="248"/>
      <x:c r="F1117" s="247"/>
      <x:c r="G1117" s="247"/>
      <x:c r="H1117" s="247"/>
      <x:c r="I1117" s="247"/>
      <x:c r="J1117" s="249"/>
      <x:c r="K1117" s="247"/>
      <x:c r="L1117" s="247"/>
      <x:c r="M1117" s="113" t="str">
        <x:f>IF(A1117="","",IF(OR(D1117="",E1117=""),"",IF(E1117&lt;=D1117,1,0)))</x:f>
      </x:c>
      <x:c r="N1117" s="120" t="str">
        <x:f>IF(A1117="","",IF(OR(H1117="",I1117=""),"",IFERROR(I1117/H1117,0)))</x:f>
      </x:c>
      <x:c r="O1117" s="113" t="str">
        <x:f>IF(A1117="","",IF(OR(D1117="",E1117=""),"",MAX(0,E1117-D1117)))</x:f>
      </x:c>
      <x:c r="P1117" s="113" t="str">
        <x:f>IF(B1117="","",WEEKDAY(B1117,2))</x:f>
      </x:c>
      <x:c r="Q1117" s="113" t="str">
        <x:f>IF(B1117="","",MONTH(B1117))</x:f>
      </x:c>
      <x:c r="R1117" s="113" t="str">
        <x:f>IF(B1117="","",YEAR(B1117))</x:f>
      </x:c>
    </x:row>
    <x:row r="1118" ht="20" customHeight="1">
      <x:c r="A1118" s="247"/>
      <x:c r="B1118" s="248"/>
      <x:c r="C1118" s="247"/>
      <x:c r="D1118" s="248"/>
      <x:c r="E1118" s="248"/>
      <x:c r="F1118" s="247"/>
      <x:c r="G1118" s="247"/>
      <x:c r="H1118" s="247"/>
      <x:c r="I1118" s="247"/>
      <x:c r="J1118" s="249"/>
      <x:c r="K1118" s="247"/>
      <x:c r="L1118" s="247"/>
      <x:c r="M1118" s="113" t="str">
        <x:f>IF(A1118="","",IF(OR(D1118="",E1118=""),"",IF(E1118&lt;=D1118,1,0)))</x:f>
      </x:c>
      <x:c r="N1118" s="120" t="str">
        <x:f>IF(A1118="","",IF(OR(H1118="",I1118=""),"",IFERROR(I1118/H1118,0)))</x:f>
      </x:c>
      <x:c r="O1118" s="113" t="str">
        <x:f>IF(A1118="","",IF(OR(D1118="",E1118=""),"",MAX(0,E1118-D1118)))</x:f>
      </x:c>
      <x:c r="P1118" s="113" t="str">
        <x:f>IF(B1118="","",WEEKDAY(B1118,2))</x:f>
      </x:c>
      <x:c r="Q1118" s="113" t="str">
        <x:f>IF(B1118="","",MONTH(B1118))</x:f>
      </x:c>
      <x:c r="R1118" s="113" t="str">
        <x:f>IF(B1118="","",YEAR(B1118))</x:f>
      </x:c>
    </x:row>
    <x:row r="1119" ht="20" customHeight="1">
      <x:c r="A1119" s="247"/>
      <x:c r="B1119" s="248"/>
      <x:c r="C1119" s="247"/>
      <x:c r="D1119" s="248"/>
      <x:c r="E1119" s="248"/>
      <x:c r="F1119" s="247"/>
      <x:c r="G1119" s="247"/>
      <x:c r="H1119" s="247"/>
      <x:c r="I1119" s="247"/>
      <x:c r="J1119" s="249"/>
      <x:c r="K1119" s="247"/>
      <x:c r="L1119" s="247"/>
      <x:c r="M1119" s="113" t="str">
        <x:f>IF(A1119="","",IF(OR(D1119="",E1119=""),"",IF(E1119&lt;=D1119,1,0)))</x:f>
      </x:c>
      <x:c r="N1119" s="120" t="str">
        <x:f>IF(A1119="","",IF(OR(H1119="",I1119=""),"",IFERROR(I1119/H1119,0)))</x:f>
      </x:c>
      <x:c r="O1119" s="113" t="str">
        <x:f>IF(A1119="","",IF(OR(D1119="",E1119=""),"",MAX(0,E1119-D1119)))</x:f>
      </x:c>
      <x:c r="P1119" s="113" t="str">
        <x:f>IF(B1119="","",WEEKDAY(B1119,2))</x:f>
      </x:c>
      <x:c r="Q1119" s="113" t="str">
        <x:f>IF(B1119="","",MONTH(B1119))</x:f>
      </x:c>
      <x:c r="R1119" s="113" t="str">
        <x:f>IF(B1119="","",YEAR(B1119))</x:f>
      </x:c>
    </x:row>
    <x:row r="1120" ht="20" customHeight="1">
      <x:c r="A1120" s="247"/>
      <x:c r="B1120" s="248"/>
      <x:c r="C1120" s="247"/>
      <x:c r="D1120" s="248"/>
      <x:c r="E1120" s="248"/>
      <x:c r="F1120" s="247"/>
      <x:c r="G1120" s="247"/>
      <x:c r="H1120" s="247"/>
      <x:c r="I1120" s="247"/>
      <x:c r="J1120" s="249"/>
      <x:c r="K1120" s="247"/>
      <x:c r="L1120" s="247"/>
      <x:c r="M1120" s="113" t="str">
        <x:f>IF(A1120="","",IF(OR(D1120="",E1120=""),"",IF(E1120&lt;=D1120,1,0)))</x:f>
      </x:c>
      <x:c r="N1120" s="120" t="str">
        <x:f>IF(A1120="","",IF(OR(H1120="",I1120=""),"",IFERROR(I1120/H1120,0)))</x:f>
      </x:c>
      <x:c r="O1120" s="113" t="str">
        <x:f>IF(A1120="","",IF(OR(D1120="",E1120=""),"",MAX(0,E1120-D1120)))</x:f>
      </x:c>
      <x:c r="P1120" s="113" t="str">
        <x:f>IF(B1120="","",WEEKDAY(B1120,2))</x:f>
      </x:c>
      <x:c r="Q1120" s="113" t="str">
        <x:f>IF(B1120="","",MONTH(B1120))</x:f>
      </x:c>
      <x:c r="R1120" s="113" t="str">
        <x:f>IF(B1120="","",YEAR(B1120))</x:f>
      </x:c>
    </x:row>
    <x:row r="1121" ht="20" customHeight="1">
      <x:c r="A1121" s="247"/>
      <x:c r="B1121" s="248"/>
      <x:c r="C1121" s="247"/>
      <x:c r="D1121" s="248"/>
      <x:c r="E1121" s="248"/>
      <x:c r="F1121" s="247"/>
      <x:c r="G1121" s="247"/>
      <x:c r="H1121" s="247"/>
      <x:c r="I1121" s="247"/>
      <x:c r="J1121" s="249"/>
      <x:c r="K1121" s="247"/>
      <x:c r="L1121" s="247"/>
      <x:c r="M1121" s="113" t="str">
        <x:f>IF(A1121="","",IF(OR(D1121="",E1121=""),"",IF(E1121&lt;=D1121,1,0)))</x:f>
      </x:c>
      <x:c r="N1121" s="120" t="str">
        <x:f>IF(A1121="","",IF(OR(H1121="",I1121=""),"",IFERROR(I1121/H1121,0)))</x:f>
      </x:c>
      <x:c r="O1121" s="113" t="str">
        <x:f>IF(A1121="","",IF(OR(D1121="",E1121=""),"",MAX(0,E1121-D1121)))</x:f>
      </x:c>
      <x:c r="P1121" s="113" t="str">
        <x:f>IF(B1121="","",WEEKDAY(B1121,2))</x:f>
      </x:c>
      <x:c r="Q1121" s="113" t="str">
        <x:f>IF(B1121="","",MONTH(B1121))</x:f>
      </x:c>
      <x:c r="R1121" s="113" t="str">
        <x:f>IF(B1121="","",YEAR(B1121))</x:f>
      </x:c>
    </x:row>
    <x:row r="1122" ht="20" customHeight="1">
      <x:c r="A1122" s="247"/>
      <x:c r="B1122" s="248"/>
      <x:c r="C1122" s="247"/>
      <x:c r="D1122" s="248"/>
      <x:c r="E1122" s="248"/>
      <x:c r="F1122" s="247"/>
      <x:c r="G1122" s="247"/>
      <x:c r="H1122" s="247"/>
      <x:c r="I1122" s="247"/>
      <x:c r="J1122" s="249"/>
      <x:c r="K1122" s="247"/>
      <x:c r="L1122" s="247"/>
      <x:c r="M1122" s="113" t="str">
        <x:f>IF(A1122="","",IF(OR(D1122="",E1122=""),"",IF(E1122&lt;=D1122,1,0)))</x:f>
      </x:c>
      <x:c r="N1122" s="120" t="str">
        <x:f>IF(A1122="","",IF(OR(H1122="",I1122=""),"",IFERROR(I1122/H1122,0)))</x:f>
      </x:c>
      <x:c r="O1122" s="113" t="str">
        <x:f>IF(A1122="","",IF(OR(D1122="",E1122=""),"",MAX(0,E1122-D1122)))</x:f>
      </x:c>
      <x:c r="P1122" s="113" t="str">
        <x:f>IF(B1122="","",WEEKDAY(B1122,2))</x:f>
      </x:c>
      <x:c r="Q1122" s="113" t="str">
        <x:f>IF(B1122="","",MONTH(B1122))</x:f>
      </x:c>
      <x:c r="R1122" s="113" t="str">
        <x:f>IF(B1122="","",YEAR(B1122))</x:f>
      </x:c>
    </x:row>
    <x:row r="1123" ht="20" customHeight="1">
      <x:c r="A1123" s="247"/>
      <x:c r="B1123" s="248"/>
      <x:c r="C1123" s="247"/>
      <x:c r="D1123" s="248"/>
      <x:c r="E1123" s="248"/>
      <x:c r="F1123" s="247"/>
      <x:c r="G1123" s="247"/>
      <x:c r="H1123" s="247"/>
      <x:c r="I1123" s="247"/>
      <x:c r="J1123" s="249"/>
      <x:c r="K1123" s="247"/>
      <x:c r="L1123" s="247"/>
      <x:c r="M1123" s="113" t="str">
        <x:f>IF(A1123="","",IF(OR(D1123="",E1123=""),"",IF(E1123&lt;=D1123,1,0)))</x:f>
      </x:c>
      <x:c r="N1123" s="120" t="str">
        <x:f>IF(A1123="","",IF(OR(H1123="",I1123=""),"",IFERROR(I1123/H1123,0)))</x:f>
      </x:c>
      <x:c r="O1123" s="113" t="str">
        <x:f>IF(A1123="","",IF(OR(D1123="",E1123=""),"",MAX(0,E1123-D1123)))</x:f>
      </x:c>
      <x:c r="P1123" s="113" t="str">
        <x:f>IF(B1123="","",WEEKDAY(B1123,2))</x:f>
      </x:c>
      <x:c r="Q1123" s="113" t="str">
        <x:f>IF(B1123="","",MONTH(B1123))</x:f>
      </x:c>
      <x:c r="R1123" s="113" t="str">
        <x:f>IF(B1123="","",YEAR(B1123))</x:f>
      </x:c>
    </x:row>
    <x:row r="1124" ht="20" customHeight="1">
      <x:c r="A1124" s="247"/>
      <x:c r="B1124" s="248"/>
      <x:c r="C1124" s="247"/>
      <x:c r="D1124" s="248"/>
      <x:c r="E1124" s="248"/>
      <x:c r="F1124" s="247"/>
      <x:c r="G1124" s="247"/>
      <x:c r="H1124" s="247"/>
      <x:c r="I1124" s="247"/>
      <x:c r="J1124" s="249"/>
      <x:c r="K1124" s="247"/>
      <x:c r="L1124" s="247"/>
      <x:c r="M1124" s="113" t="str">
        <x:f>IF(A1124="","",IF(OR(D1124="",E1124=""),"",IF(E1124&lt;=D1124,1,0)))</x:f>
      </x:c>
      <x:c r="N1124" s="120" t="str">
        <x:f>IF(A1124="","",IF(OR(H1124="",I1124=""),"",IFERROR(I1124/H1124,0)))</x:f>
      </x:c>
      <x:c r="O1124" s="113" t="str">
        <x:f>IF(A1124="","",IF(OR(D1124="",E1124=""),"",MAX(0,E1124-D1124)))</x:f>
      </x:c>
      <x:c r="P1124" s="113" t="str">
        <x:f>IF(B1124="","",WEEKDAY(B1124,2))</x:f>
      </x:c>
      <x:c r="Q1124" s="113" t="str">
        <x:f>IF(B1124="","",MONTH(B1124))</x:f>
      </x:c>
      <x:c r="R1124" s="113" t="str">
        <x:f>IF(B1124="","",YEAR(B1124))</x:f>
      </x:c>
    </x:row>
    <x:row r="1125" ht="20" customHeight="1">
      <x:c r="A1125" s="247"/>
      <x:c r="B1125" s="248"/>
      <x:c r="C1125" s="247"/>
      <x:c r="D1125" s="248"/>
      <x:c r="E1125" s="248"/>
      <x:c r="F1125" s="247"/>
      <x:c r="G1125" s="247"/>
      <x:c r="H1125" s="247"/>
      <x:c r="I1125" s="247"/>
      <x:c r="J1125" s="249"/>
      <x:c r="K1125" s="247"/>
      <x:c r="L1125" s="247"/>
      <x:c r="M1125" s="113" t="str">
        <x:f>IF(A1125="","",IF(OR(D1125="",E1125=""),"",IF(E1125&lt;=D1125,1,0)))</x:f>
      </x:c>
      <x:c r="N1125" s="120" t="str">
        <x:f>IF(A1125="","",IF(OR(H1125="",I1125=""),"",IFERROR(I1125/H1125,0)))</x:f>
      </x:c>
      <x:c r="O1125" s="113" t="str">
        <x:f>IF(A1125="","",IF(OR(D1125="",E1125=""),"",MAX(0,E1125-D1125)))</x:f>
      </x:c>
      <x:c r="P1125" s="113" t="str">
        <x:f>IF(B1125="","",WEEKDAY(B1125,2))</x:f>
      </x:c>
      <x:c r="Q1125" s="113" t="str">
        <x:f>IF(B1125="","",MONTH(B1125))</x:f>
      </x:c>
      <x:c r="R1125" s="113" t="str">
        <x:f>IF(B1125="","",YEAR(B1125))</x:f>
      </x:c>
    </x:row>
    <x:row r="1126" ht="20" customHeight="1">
      <x:c r="A1126" s="247"/>
      <x:c r="B1126" s="248"/>
      <x:c r="C1126" s="247"/>
      <x:c r="D1126" s="248"/>
      <x:c r="E1126" s="248"/>
      <x:c r="F1126" s="247"/>
      <x:c r="G1126" s="247"/>
      <x:c r="H1126" s="247"/>
      <x:c r="I1126" s="247"/>
      <x:c r="J1126" s="249"/>
      <x:c r="K1126" s="247"/>
      <x:c r="L1126" s="247"/>
      <x:c r="M1126" s="113" t="str">
        <x:f>IF(A1126="","",IF(OR(D1126="",E1126=""),"",IF(E1126&lt;=D1126,1,0)))</x:f>
      </x:c>
      <x:c r="N1126" s="120" t="str">
        <x:f>IF(A1126="","",IF(OR(H1126="",I1126=""),"",IFERROR(I1126/H1126,0)))</x:f>
      </x:c>
      <x:c r="O1126" s="113" t="str">
        <x:f>IF(A1126="","",IF(OR(D1126="",E1126=""),"",MAX(0,E1126-D1126)))</x:f>
      </x:c>
      <x:c r="P1126" s="113" t="str">
        <x:f>IF(B1126="","",WEEKDAY(B1126,2))</x:f>
      </x:c>
      <x:c r="Q1126" s="113" t="str">
        <x:f>IF(B1126="","",MONTH(B1126))</x:f>
      </x:c>
      <x:c r="R1126" s="113" t="str">
        <x:f>IF(B1126="","",YEAR(B1126))</x:f>
      </x:c>
    </x:row>
    <x:row r="1127" ht="20" customHeight="1">
      <x:c r="A1127" s="247"/>
      <x:c r="B1127" s="248"/>
      <x:c r="C1127" s="247"/>
      <x:c r="D1127" s="248"/>
      <x:c r="E1127" s="248"/>
      <x:c r="F1127" s="247"/>
      <x:c r="G1127" s="247"/>
      <x:c r="H1127" s="247"/>
      <x:c r="I1127" s="247"/>
      <x:c r="J1127" s="249"/>
      <x:c r="K1127" s="247"/>
      <x:c r="L1127" s="247"/>
      <x:c r="M1127" s="113" t="str">
        <x:f>IF(A1127="","",IF(OR(D1127="",E1127=""),"",IF(E1127&lt;=D1127,1,0)))</x:f>
      </x:c>
      <x:c r="N1127" s="120" t="str">
        <x:f>IF(A1127="","",IF(OR(H1127="",I1127=""),"",IFERROR(I1127/H1127,0)))</x:f>
      </x:c>
      <x:c r="O1127" s="113" t="str">
        <x:f>IF(A1127="","",IF(OR(D1127="",E1127=""),"",MAX(0,E1127-D1127)))</x:f>
      </x:c>
      <x:c r="P1127" s="113" t="str">
        <x:f>IF(B1127="","",WEEKDAY(B1127,2))</x:f>
      </x:c>
      <x:c r="Q1127" s="113" t="str">
        <x:f>IF(B1127="","",MONTH(B1127))</x:f>
      </x:c>
      <x:c r="R1127" s="113" t="str">
        <x:f>IF(B1127="","",YEAR(B1127))</x:f>
      </x:c>
    </x:row>
    <x:row r="1128" ht="20" customHeight="1">
      <x:c r="A1128" s="247"/>
      <x:c r="B1128" s="248"/>
      <x:c r="C1128" s="247"/>
      <x:c r="D1128" s="248"/>
      <x:c r="E1128" s="248"/>
      <x:c r="F1128" s="247"/>
      <x:c r="G1128" s="247"/>
      <x:c r="H1128" s="247"/>
      <x:c r="I1128" s="247"/>
      <x:c r="J1128" s="249"/>
      <x:c r="K1128" s="247"/>
      <x:c r="L1128" s="247"/>
      <x:c r="M1128" s="113" t="str">
        <x:f>IF(A1128="","",IF(OR(D1128="",E1128=""),"",IF(E1128&lt;=D1128,1,0)))</x:f>
      </x:c>
      <x:c r="N1128" s="120" t="str">
        <x:f>IF(A1128="","",IF(OR(H1128="",I1128=""),"",IFERROR(I1128/H1128,0)))</x:f>
      </x:c>
      <x:c r="O1128" s="113" t="str">
        <x:f>IF(A1128="","",IF(OR(D1128="",E1128=""),"",MAX(0,E1128-D1128)))</x:f>
      </x:c>
      <x:c r="P1128" s="113" t="str">
        <x:f>IF(B1128="","",WEEKDAY(B1128,2))</x:f>
      </x:c>
      <x:c r="Q1128" s="113" t="str">
        <x:f>IF(B1128="","",MONTH(B1128))</x:f>
      </x:c>
      <x:c r="R1128" s="113" t="str">
        <x:f>IF(B1128="","",YEAR(B1128))</x:f>
      </x:c>
    </x:row>
    <x:row r="1129" ht="20" customHeight="1">
      <x:c r="A1129" s="247"/>
      <x:c r="B1129" s="248"/>
      <x:c r="C1129" s="247"/>
      <x:c r="D1129" s="248"/>
      <x:c r="E1129" s="248"/>
      <x:c r="F1129" s="247"/>
      <x:c r="G1129" s="247"/>
      <x:c r="H1129" s="247"/>
      <x:c r="I1129" s="247"/>
      <x:c r="J1129" s="249"/>
      <x:c r="K1129" s="247"/>
      <x:c r="L1129" s="247"/>
      <x:c r="M1129" s="113" t="str">
        <x:f>IF(A1129="","",IF(OR(D1129="",E1129=""),"",IF(E1129&lt;=D1129,1,0)))</x:f>
      </x:c>
      <x:c r="N1129" s="120" t="str">
        <x:f>IF(A1129="","",IF(OR(H1129="",I1129=""),"",IFERROR(I1129/H1129,0)))</x:f>
      </x:c>
      <x:c r="O1129" s="113" t="str">
        <x:f>IF(A1129="","",IF(OR(D1129="",E1129=""),"",MAX(0,E1129-D1129)))</x:f>
      </x:c>
      <x:c r="P1129" s="113" t="str">
        <x:f>IF(B1129="","",WEEKDAY(B1129,2))</x:f>
      </x:c>
      <x:c r="Q1129" s="113" t="str">
        <x:f>IF(B1129="","",MONTH(B1129))</x:f>
      </x:c>
      <x:c r="R1129" s="113" t="str">
        <x:f>IF(B1129="","",YEAR(B1129))</x:f>
      </x:c>
    </x:row>
    <x:row r="1130" ht="20" customHeight="1">
      <x:c r="A1130" s="247"/>
      <x:c r="B1130" s="248"/>
      <x:c r="C1130" s="247"/>
      <x:c r="D1130" s="248"/>
      <x:c r="E1130" s="248"/>
      <x:c r="F1130" s="247"/>
      <x:c r="G1130" s="247"/>
      <x:c r="H1130" s="247"/>
      <x:c r="I1130" s="247"/>
      <x:c r="J1130" s="249"/>
      <x:c r="K1130" s="247"/>
      <x:c r="L1130" s="247"/>
      <x:c r="M1130" s="113" t="str">
        <x:f>IF(A1130="","",IF(OR(D1130="",E1130=""),"",IF(E1130&lt;=D1130,1,0)))</x:f>
      </x:c>
      <x:c r="N1130" s="120" t="str">
        <x:f>IF(A1130="","",IF(OR(H1130="",I1130=""),"",IFERROR(I1130/H1130,0)))</x:f>
      </x:c>
      <x:c r="O1130" s="113" t="str">
        <x:f>IF(A1130="","",IF(OR(D1130="",E1130=""),"",MAX(0,E1130-D1130)))</x:f>
      </x:c>
      <x:c r="P1130" s="113" t="str">
        <x:f>IF(B1130="","",WEEKDAY(B1130,2))</x:f>
      </x:c>
      <x:c r="Q1130" s="113" t="str">
        <x:f>IF(B1130="","",MONTH(B1130))</x:f>
      </x:c>
      <x:c r="R1130" s="113" t="str">
        <x:f>IF(B1130="","",YEAR(B1130))</x:f>
      </x:c>
    </x:row>
    <x:row r="1131" ht="20" customHeight="1">
      <x:c r="A1131" s="247"/>
      <x:c r="B1131" s="248"/>
      <x:c r="C1131" s="247"/>
      <x:c r="D1131" s="248"/>
      <x:c r="E1131" s="248"/>
      <x:c r="F1131" s="247"/>
      <x:c r="G1131" s="247"/>
      <x:c r="H1131" s="247"/>
      <x:c r="I1131" s="247"/>
      <x:c r="J1131" s="249"/>
      <x:c r="K1131" s="247"/>
      <x:c r="L1131" s="247"/>
      <x:c r="M1131" s="113" t="str">
        <x:f>IF(A1131="","",IF(OR(D1131="",E1131=""),"",IF(E1131&lt;=D1131,1,0)))</x:f>
      </x:c>
      <x:c r="N1131" s="120" t="str">
        <x:f>IF(A1131="","",IF(OR(H1131="",I1131=""),"",IFERROR(I1131/H1131,0)))</x:f>
      </x:c>
      <x:c r="O1131" s="113" t="str">
        <x:f>IF(A1131="","",IF(OR(D1131="",E1131=""),"",MAX(0,E1131-D1131)))</x:f>
      </x:c>
      <x:c r="P1131" s="113" t="str">
        <x:f>IF(B1131="","",WEEKDAY(B1131,2))</x:f>
      </x:c>
      <x:c r="Q1131" s="113" t="str">
        <x:f>IF(B1131="","",MONTH(B1131))</x:f>
      </x:c>
      <x:c r="R1131" s="113" t="str">
        <x:f>IF(B1131="","",YEAR(B1131))</x:f>
      </x:c>
    </x:row>
    <x:row r="1132" ht="20" customHeight="1">
      <x:c r="A1132" s="247"/>
      <x:c r="B1132" s="248"/>
      <x:c r="C1132" s="247"/>
      <x:c r="D1132" s="248"/>
      <x:c r="E1132" s="248"/>
      <x:c r="F1132" s="247"/>
      <x:c r="G1132" s="247"/>
      <x:c r="H1132" s="247"/>
      <x:c r="I1132" s="247"/>
      <x:c r="J1132" s="249"/>
      <x:c r="K1132" s="247"/>
      <x:c r="L1132" s="247"/>
      <x:c r="M1132" s="113" t="str">
        <x:f>IF(A1132="","",IF(OR(D1132="",E1132=""),"",IF(E1132&lt;=D1132,1,0)))</x:f>
      </x:c>
      <x:c r="N1132" s="120" t="str">
        <x:f>IF(A1132="","",IF(OR(H1132="",I1132=""),"",IFERROR(I1132/H1132,0)))</x:f>
      </x:c>
      <x:c r="O1132" s="113" t="str">
        <x:f>IF(A1132="","",IF(OR(D1132="",E1132=""),"",MAX(0,E1132-D1132)))</x:f>
      </x:c>
      <x:c r="P1132" s="113" t="str">
        <x:f>IF(B1132="","",WEEKDAY(B1132,2))</x:f>
      </x:c>
      <x:c r="Q1132" s="113" t="str">
        <x:f>IF(B1132="","",MONTH(B1132))</x:f>
      </x:c>
      <x:c r="R1132" s="113" t="str">
        <x:f>IF(B1132="","",YEAR(B1132))</x:f>
      </x:c>
    </x:row>
    <x:row r="1133" ht="20" customHeight="1">
      <x:c r="A1133" s="247"/>
      <x:c r="B1133" s="248"/>
      <x:c r="C1133" s="247"/>
      <x:c r="D1133" s="248"/>
      <x:c r="E1133" s="248"/>
      <x:c r="F1133" s="247"/>
      <x:c r="G1133" s="247"/>
      <x:c r="H1133" s="247"/>
      <x:c r="I1133" s="247"/>
      <x:c r="J1133" s="249"/>
      <x:c r="K1133" s="247"/>
      <x:c r="L1133" s="247"/>
      <x:c r="M1133" s="113" t="str">
        <x:f>IF(A1133="","",IF(OR(D1133="",E1133=""),"",IF(E1133&lt;=D1133,1,0)))</x:f>
      </x:c>
      <x:c r="N1133" s="120" t="str">
        <x:f>IF(A1133="","",IF(OR(H1133="",I1133=""),"",IFERROR(I1133/H1133,0)))</x:f>
      </x:c>
      <x:c r="O1133" s="113" t="str">
        <x:f>IF(A1133="","",IF(OR(D1133="",E1133=""),"",MAX(0,E1133-D1133)))</x:f>
      </x:c>
      <x:c r="P1133" s="113" t="str">
        <x:f>IF(B1133="","",WEEKDAY(B1133,2))</x:f>
      </x:c>
      <x:c r="Q1133" s="113" t="str">
        <x:f>IF(B1133="","",MONTH(B1133))</x:f>
      </x:c>
      <x:c r="R1133" s="113" t="str">
        <x:f>IF(B1133="","",YEAR(B1133))</x:f>
      </x:c>
    </x:row>
    <x:row r="1134" ht="20" customHeight="1">
      <x:c r="A1134" s="247"/>
      <x:c r="B1134" s="248"/>
      <x:c r="C1134" s="247"/>
      <x:c r="D1134" s="248"/>
      <x:c r="E1134" s="248"/>
      <x:c r="F1134" s="247"/>
      <x:c r="G1134" s="247"/>
      <x:c r="H1134" s="247"/>
      <x:c r="I1134" s="247"/>
      <x:c r="J1134" s="249"/>
      <x:c r="K1134" s="247"/>
      <x:c r="L1134" s="247"/>
      <x:c r="M1134" s="113" t="str">
        <x:f>IF(A1134="","",IF(OR(D1134="",E1134=""),"",IF(E1134&lt;=D1134,1,0)))</x:f>
      </x:c>
      <x:c r="N1134" s="120" t="str">
        <x:f>IF(A1134="","",IF(OR(H1134="",I1134=""),"",IFERROR(I1134/H1134,0)))</x:f>
      </x:c>
      <x:c r="O1134" s="113" t="str">
        <x:f>IF(A1134="","",IF(OR(D1134="",E1134=""),"",MAX(0,E1134-D1134)))</x:f>
      </x:c>
      <x:c r="P1134" s="113" t="str">
        <x:f>IF(B1134="","",WEEKDAY(B1134,2))</x:f>
      </x:c>
      <x:c r="Q1134" s="113" t="str">
        <x:f>IF(B1134="","",MONTH(B1134))</x:f>
      </x:c>
      <x:c r="R1134" s="113" t="str">
        <x:f>IF(B1134="","",YEAR(B1134))</x:f>
      </x:c>
    </x:row>
    <x:row r="1135" ht="20" customHeight="1">
      <x:c r="A1135" s="247"/>
      <x:c r="B1135" s="248"/>
      <x:c r="C1135" s="247"/>
      <x:c r="D1135" s="248"/>
      <x:c r="E1135" s="248"/>
      <x:c r="F1135" s="247"/>
      <x:c r="G1135" s="247"/>
      <x:c r="H1135" s="247"/>
      <x:c r="I1135" s="247"/>
      <x:c r="J1135" s="249"/>
      <x:c r="K1135" s="247"/>
      <x:c r="L1135" s="247"/>
      <x:c r="M1135" s="113" t="str">
        <x:f>IF(A1135="","",IF(OR(D1135="",E1135=""),"",IF(E1135&lt;=D1135,1,0)))</x:f>
      </x:c>
      <x:c r="N1135" s="120" t="str">
        <x:f>IF(A1135="","",IF(OR(H1135="",I1135=""),"",IFERROR(I1135/H1135,0)))</x:f>
      </x:c>
      <x:c r="O1135" s="113" t="str">
        <x:f>IF(A1135="","",IF(OR(D1135="",E1135=""),"",MAX(0,E1135-D1135)))</x:f>
      </x:c>
      <x:c r="P1135" s="113" t="str">
        <x:f>IF(B1135="","",WEEKDAY(B1135,2))</x:f>
      </x:c>
      <x:c r="Q1135" s="113" t="str">
        <x:f>IF(B1135="","",MONTH(B1135))</x:f>
      </x:c>
      <x:c r="R1135" s="113" t="str">
        <x:f>IF(B1135="","",YEAR(B1135))</x:f>
      </x:c>
    </x:row>
    <x:row r="1136" ht="20" customHeight="1">
      <x:c r="A1136" s="247"/>
      <x:c r="B1136" s="248"/>
      <x:c r="C1136" s="247"/>
      <x:c r="D1136" s="248"/>
      <x:c r="E1136" s="248"/>
      <x:c r="F1136" s="247"/>
      <x:c r="G1136" s="247"/>
      <x:c r="H1136" s="247"/>
      <x:c r="I1136" s="247"/>
      <x:c r="J1136" s="249"/>
      <x:c r="K1136" s="247"/>
      <x:c r="L1136" s="247"/>
      <x:c r="M1136" s="113" t="str">
        <x:f>IF(A1136="","",IF(OR(D1136="",E1136=""),"",IF(E1136&lt;=D1136,1,0)))</x:f>
      </x:c>
      <x:c r="N1136" s="120" t="str">
        <x:f>IF(A1136="","",IF(OR(H1136="",I1136=""),"",IFERROR(I1136/H1136,0)))</x:f>
      </x:c>
      <x:c r="O1136" s="113" t="str">
        <x:f>IF(A1136="","",IF(OR(D1136="",E1136=""),"",MAX(0,E1136-D1136)))</x:f>
      </x:c>
      <x:c r="P1136" s="113" t="str">
        <x:f>IF(B1136="","",WEEKDAY(B1136,2))</x:f>
      </x:c>
      <x:c r="Q1136" s="113" t="str">
        <x:f>IF(B1136="","",MONTH(B1136))</x:f>
      </x:c>
      <x:c r="R1136" s="113" t="str">
        <x:f>IF(B1136="","",YEAR(B1136))</x:f>
      </x:c>
    </x:row>
    <x:row r="1137" ht="20" customHeight="1">
      <x:c r="A1137" s="247"/>
      <x:c r="B1137" s="248"/>
      <x:c r="C1137" s="247"/>
      <x:c r="D1137" s="248"/>
      <x:c r="E1137" s="248"/>
      <x:c r="F1137" s="247"/>
      <x:c r="G1137" s="247"/>
      <x:c r="H1137" s="247"/>
      <x:c r="I1137" s="247"/>
      <x:c r="J1137" s="249"/>
      <x:c r="K1137" s="247"/>
      <x:c r="L1137" s="247"/>
      <x:c r="M1137" s="113" t="str">
        <x:f>IF(A1137="","",IF(OR(D1137="",E1137=""),"",IF(E1137&lt;=D1137,1,0)))</x:f>
      </x:c>
      <x:c r="N1137" s="120" t="str">
        <x:f>IF(A1137="","",IF(OR(H1137="",I1137=""),"",IFERROR(I1137/H1137,0)))</x:f>
      </x:c>
      <x:c r="O1137" s="113" t="str">
        <x:f>IF(A1137="","",IF(OR(D1137="",E1137=""),"",MAX(0,E1137-D1137)))</x:f>
      </x:c>
      <x:c r="P1137" s="113" t="str">
        <x:f>IF(B1137="","",WEEKDAY(B1137,2))</x:f>
      </x:c>
      <x:c r="Q1137" s="113" t="str">
        <x:f>IF(B1137="","",MONTH(B1137))</x:f>
      </x:c>
      <x:c r="R1137" s="113" t="str">
        <x:f>IF(B1137="","",YEAR(B1137))</x:f>
      </x:c>
    </x:row>
    <x:row r="1138" ht="20" customHeight="1">
      <x:c r="A1138" s="247"/>
      <x:c r="B1138" s="248"/>
      <x:c r="C1138" s="247"/>
      <x:c r="D1138" s="248"/>
      <x:c r="E1138" s="248"/>
      <x:c r="F1138" s="247"/>
      <x:c r="G1138" s="247"/>
      <x:c r="H1138" s="247"/>
      <x:c r="I1138" s="247"/>
      <x:c r="J1138" s="249"/>
      <x:c r="K1138" s="247"/>
      <x:c r="L1138" s="247"/>
      <x:c r="M1138" s="113" t="str">
        <x:f>IF(A1138="","",IF(OR(D1138="",E1138=""),"",IF(E1138&lt;=D1138,1,0)))</x:f>
      </x:c>
      <x:c r="N1138" s="120" t="str">
        <x:f>IF(A1138="","",IF(OR(H1138="",I1138=""),"",IFERROR(I1138/H1138,0)))</x:f>
      </x:c>
      <x:c r="O1138" s="113" t="str">
        <x:f>IF(A1138="","",IF(OR(D1138="",E1138=""),"",MAX(0,E1138-D1138)))</x:f>
      </x:c>
      <x:c r="P1138" s="113" t="str">
        <x:f>IF(B1138="","",WEEKDAY(B1138,2))</x:f>
      </x:c>
      <x:c r="Q1138" s="113" t="str">
        <x:f>IF(B1138="","",MONTH(B1138))</x:f>
      </x:c>
      <x:c r="R1138" s="113" t="str">
        <x:f>IF(B1138="","",YEAR(B1138))</x:f>
      </x:c>
    </x:row>
    <x:row r="1139" ht="20" customHeight="1">
      <x:c r="A1139" s="247"/>
      <x:c r="B1139" s="248"/>
      <x:c r="C1139" s="247"/>
      <x:c r="D1139" s="248"/>
      <x:c r="E1139" s="248"/>
      <x:c r="F1139" s="247"/>
      <x:c r="G1139" s="247"/>
      <x:c r="H1139" s="247"/>
      <x:c r="I1139" s="247"/>
      <x:c r="J1139" s="249"/>
      <x:c r="K1139" s="247"/>
      <x:c r="L1139" s="247"/>
      <x:c r="M1139" s="113" t="str">
        <x:f>IF(A1139="","",IF(OR(D1139="",E1139=""),"",IF(E1139&lt;=D1139,1,0)))</x:f>
      </x:c>
      <x:c r="N1139" s="120" t="str">
        <x:f>IF(A1139="","",IF(OR(H1139="",I1139=""),"",IFERROR(I1139/H1139,0)))</x:f>
      </x:c>
      <x:c r="O1139" s="113" t="str">
        <x:f>IF(A1139="","",IF(OR(D1139="",E1139=""),"",MAX(0,E1139-D1139)))</x:f>
      </x:c>
      <x:c r="P1139" s="113" t="str">
        <x:f>IF(B1139="","",WEEKDAY(B1139,2))</x:f>
      </x:c>
      <x:c r="Q1139" s="113" t="str">
        <x:f>IF(B1139="","",MONTH(B1139))</x:f>
      </x:c>
      <x:c r="R1139" s="113" t="str">
        <x:f>IF(B1139="","",YEAR(B1139))</x:f>
      </x:c>
    </x:row>
    <x:row r="1140" ht="20" customHeight="1">
      <x:c r="A1140" s="247"/>
      <x:c r="B1140" s="248"/>
      <x:c r="C1140" s="247"/>
      <x:c r="D1140" s="248"/>
      <x:c r="E1140" s="248"/>
      <x:c r="F1140" s="247"/>
      <x:c r="G1140" s="247"/>
      <x:c r="H1140" s="247"/>
      <x:c r="I1140" s="247"/>
      <x:c r="J1140" s="249"/>
      <x:c r="K1140" s="247"/>
      <x:c r="L1140" s="247"/>
      <x:c r="M1140" s="113" t="str">
        <x:f>IF(A1140="","",IF(OR(D1140="",E1140=""),"",IF(E1140&lt;=D1140,1,0)))</x:f>
      </x:c>
      <x:c r="N1140" s="120" t="str">
        <x:f>IF(A1140="","",IF(OR(H1140="",I1140=""),"",IFERROR(I1140/H1140,0)))</x:f>
      </x:c>
      <x:c r="O1140" s="113" t="str">
        <x:f>IF(A1140="","",IF(OR(D1140="",E1140=""),"",MAX(0,E1140-D1140)))</x:f>
      </x:c>
      <x:c r="P1140" s="113" t="str">
        <x:f>IF(B1140="","",WEEKDAY(B1140,2))</x:f>
      </x:c>
      <x:c r="Q1140" s="113" t="str">
        <x:f>IF(B1140="","",MONTH(B1140))</x:f>
      </x:c>
      <x:c r="R1140" s="113" t="str">
        <x:f>IF(B1140="","",YEAR(B1140))</x:f>
      </x:c>
    </x:row>
    <x:row r="1141" ht="20" customHeight="1">
      <x:c r="A1141" s="247"/>
      <x:c r="B1141" s="248"/>
      <x:c r="C1141" s="247"/>
      <x:c r="D1141" s="248"/>
      <x:c r="E1141" s="248"/>
      <x:c r="F1141" s="247"/>
      <x:c r="G1141" s="247"/>
      <x:c r="H1141" s="247"/>
      <x:c r="I1141" s="247"/>
      <x:c r="J1141" s="249"/>
      <x:c r="K1141" s="247"/>
      <x:c r="L1141" s="247"/>
      <x:c r="M1141" s="113" t="str">
        <x:f>IF(A1141="","",IF(OR(D1141="",E1141=""),"",IF(E1141&lt;=D1141,1,0)))</x:f>
      </x:c>
      <x:c r="N1141" s="120" t="str">
        <x:f>IF(A1141="","",IF(OR(H1141="",I1141=""),"",IFERROR(I1141/H1141,0)))</x:f>
      </x:c>
      <x:c r="O1141" s="113" t="str">
        <x:f>IF(A1141="","",IF(OR(D1141="",E1141=""),"",MAX(0,E1141-D1141)))</x:f>
      </x:c>
      <x:c r="P1141" s="113" t="str">
        <x:f>IF(B1141="","",WEEKDAY(B1141,2))</x:f>
      </x:c>
      <x:c r="Q1141" s="113" t="str">
        <x:f>IF(B1141="","",MONTH(B1141))</x:f>
      </x:c>
      <x:c r="R1141" s="113" t="str">
        <x:f>IF(B1141="","",YEAR(B1141))</x:f>
      </x:c>
    </x:row>
    <x:row r="1142" ht="20" customHeight="1">
      <x:c r="A1142" s="247"/>
      <x:c r="B1142" s="248"/>
      <x:c r="C1142" s="247"/>
      <x:c r="D1142" s="248"/>
      <x:c r="E1142" s="248"/>
      <x:c r="F1142" s="247"/>
      <x:c r="G1142" s="247"/>
      <x:c r="H1142" s="247"/>
      <x:c r="I1142" s="247"/>
      <x:c r="J1142" s="249"/>
      <x:c r="K1142" s="247"/>
      <x:c r="L1142" s="247"/>
      <x:c r="M1142" s="113" t="str">
        <x:f>IF(A1142="","",IF(OR(D1142="",E1142=""),"",IF(E1142&lt;=D1142,1,0)))</x:f>
      </x:c>
      <x:c r="N1142" s="120" t="str">
        <x:f>IF(A1142="","",IF(OR(H1142="",I1142=""),"",IFERROR(I1142/H1142,0)))</x:f>
      </x:c>
      <x:c r="O1142" s="113" t="str">
        <x:f>IF(A1142="","",IF(OR(D1142="",E1142=""),"",MAX(0,E1142-D1142)))</x:f>
      </x:c>
      <x:c r="P1142" s="113" t="str">
        <x:f>IF(B1142="","",WEEKDAY(B1142,2))</x:f>
      </x:c>
      <x:c r="Q1142" s="113" t="str">
        <x:f>IF(B1142="","",MONTH(B1142))</x:f>
      </x:c>
      <x:c r="R1142" s="113" t="str">
        <x:f>IF(B1142="","",YEAR(B1142))</x:f>
      </x:c>
    </x:row>
    <x:row r="1143" ht="20" customHeight="1">
      <x:c r="A1143" s="247"/>
      <x:c r="B1143" s="248"/>
      <x:c r="C1143" s="247"/>
      <x:c r="D1143" s="248"/>
      <x:c r="E1143" s="248"/>
      <x:c r="F1143" s="247"/>
      <x:c r="G1143" s="247"/>
      <x:c r="H1143" s="247"/>
      <x:c r="I1143" s="247"/>
      <x:c r="J1143" s="249"/>
      <x:c r="K1143" s="247"/>
      <x:c r="L1143" s="247"/>
      <x:c r="M1143" s="113" t="str">
        <x:f>IF(A1143="","",IF(OR(D1143="",E1143=""),"",IF(E1143&lt;=D1143,1,0)))</x:f>
      </x:c>
      <x:c r="N1143" s="120" t="str">
        <x:f>IF(A1143="","",IF(OR(H1143="",I1143=""),"",IFERROR(I1143/H1143,0)))</x:f>
      </x:c>
      <x:c r="O1143" s="113" t="str">
        <x:f>IF(A1143="","",IF(OR(D1143="",E1143=""),"",MAX(0,E1143-D1143)))</x:f>
      </x:c>
      <x:c r="P1143" s="113" t="str">
        <x:f>IF(B1143="","",WEEKDAY(B1143,2))</x:f>
      </x:c>
      <x:c r="Q1143" s="113" t="str">
        <x:f>IF(B1143="","",MONTH(B1143))</x:f>
      </x:c>
      <x:c r="R1143" s="113" t="str">
        <x:f>IF(B1143="","",YEAR(B1143))</x:f>
      </x:c>
    </x:row>
    <x:row r="1144" ht="20" customHeight="1">
      <x:c r="A1144" s="247"/>
      <x:c r="B1144" s="248"/>
      <x:c r="C1144" s="247"/>
      <x:c r="D1144" s="248"/>
      <x:c r="E1144" s="248"/>
      <x:c r="F1144" s="247"/>
      <x:c r="G1144" s="247"/>
      <x:c r="H1144" s="247"/>
      <x:c r="I1144" s="247"/>
      <x:c r="J1144" s="249"/>
      <x:c r="K1144" s="247"/>
      <x:c r="L1144" s="247"/>
      <x:c r="M1144" s="113" t="str">
        <x:f>IF(A1144="","",IF(OR(D1144="",E1144=""),"",IF(E1144&lt;=D1144,1,0)))</x:f>
      </x:c>
      <x:c r="N1144" s="120" t="str">
        <x:f>IF(A1144="","",IF(OR(H1144="",I1144=""),"",IFERROR(I1144/H1144,0)))</x:f>
      </x:c>
      <x:c r="O1144" s="113" t="str">
        <x:f>IF(A1144="","",IF(OR(D1144="",E1144=""),"",MAX(0,E1144-D1144)))</x:f>
      </x:c>
      <x:c r="P1144" s="113" t="str">
        <x:f>IF(B1144="","",WEEKDAY(B1144,2))</x:f>
      </x:c>
      <x:c r="Q1144" s="113" t="str">
        <x:f>IF(B1144="","",MONTH(B1144))</x:f>
      </x:c>
      <x:c r="R1144" s="113" t="str">
        <x:f>IF(B1144="","",YEAR(B1144))</x:f>
      </x:c>
    </x:row>
    <x:row r="1145" ht="20" customHeight="1">
      <x:c r="A1145" s="247"/>
      <x:c r="B1145" s="248"/>
      <x:c r="C1145" s="247"/>
      <x:c r="D1145" s="248"/>
      <x:c r="E1145" s="248"/>
      <x:c r="F1145" s="247"/>
      <x:c r="G1145" s="247"/>
      <x:c r="H1145" s="247"/>
      <x:c r="I1145" s="247"/>
      <x:c r="J1145" s="249"/>
      <x:c r="K1145" s="247"/>
      <x:c r="L1145" s="247"/>
      <x:c r="M1145" s="113" t="str">
        <x:f>IF(A1145="","",IF(OR(D1145="",E1145=""),"",IF(E1145&lt;=D1145,1,0)))</x:f>
      </x:c>
      <x:c r="N1145" s="120" t="str">
        <x:f>IF(A1145="","",IF(OR(H1145="",I1145=""),"",IFERROR(I1145/H1145,0)))</x:f>
      </x:c>
      <x:c r="O1145" s="113" t="str">
        <x:f>IF(A1145="","",IF(OR(D1145="",E1145=""),"",MAX(0,E1145-D1145)))</x:f>
      </x:c>
      <x:c r="P1145" s="113" t="str">
        <x:f>IF(B1145="","",WEEKDAY(B1145,2))</x:f>
      </x:c>
      <x:c r="Q1145" s="113" t="str">
        <x:f>IF(B1145="","",MONTH(B1145))</x:f>
      </x:c>
      <x:c r="R1145" s="113" t="str">
        <x:f>IF(B1145="","",YEAR(B1145))</x:f>
      </x:c>
    </x:row>
    <x:row r="1146" ht="20" customHeight="1">
      <x:c r="A1146" s="247"/>
      <x:c r="B1146" s="248"/>
      <x:c r="C1146" s="247"/>
      <x:c r="D1146" s="248"/>
      <x:c r="E1146" s="248"/>
      <x:c r="F1146" s="247"/>
      <x:c r="G1146" s="247"/>
      <x:c r="H1146" s="247"/>
      <x:c r="I1146" s="247"/>
      <x:c r="J1146" s="249"/>
      <x:c r="K1146" s="247"/>
      <x:c r="L1146" s="247"/>
      <x:c r="M1146" s="113" t="str">
        <x:f>IF(A1146="","",IF(OR(D1146="",E1146=""),"",IF(E1146&lt;=D1146,1,0)))</x:f>
      </x:c>
      <x:c r="N1146" s="120" t="str">
        <x:f>IF(A1146="","",IF(OR(H1146="",I1146=""),"",IFERROR(I1146/H1146,0)))</x:f>
      </x:c>
      <x:c r="O1146" s="113" t="str">
        <x:f>IF(A1146="","",IF(OR(D1146="",E1146=""),"",MAX(0,E1146-D1146)))</x:f>
      </x:c>
      <x:c r="P1146" s="113" t="str">
        <x:f>IF(B1146="","",WEEKDAY(B1146,2))</x:f>
      </x:c>
      <x:c r="Q1146" s="113" t="str">
        <x:f>IF(B1146="","",MONTH(B1146))</x:f>
      </x:c>
      <x:c r="R1146" s="113" t="str">
        <x:f>IF(B1146="","",YEAR(B1146))</x:f>
      </x:c>
    </x:row>
    <x:row r="1147" ht="20" customHeight="1">
      <x:c r="A1147" s="247"/>
      <x:c r="B1147" s="248"/>
      <x:c r="C1147" s="247"/>
      <x:c r="D1147" s="248"/>
      <x:c r="E1147" s="248"/>
      <x:c r="F1147" s="247"/>
      <x:c r="G1147" s="247"/>
      <x:c r="H1147" s="247"/>
      <x:c r="I1147" s="247"/>
      <x:c r="J1147" s="249"/>
      <x:c r="K1147" s="247"/>
      <x:c r="L1147" s="247"/>
      <x:c r="M1147" s="113" t="str">
        <x:f>IF(A1147="","",IF(OR(D1147="",E1147=""),"",IF(E1147&lt;=D1147,1,0)))</x:f>
      </x:c>
      <x:c r="N1147" s="120" t="str">
        <x:f>IF(A1147="","",IF(OR(H1147="",I1147=""),"",IFERROR(I1147/H1147,0)))</x:f>
      </x:c>
      <x:c r="O1147" s="113" t="str">
        <x:f>IF(A1147="","",IF(OR(D1147="",E1147=""),"",MAX(0,E1147-D1147)))</x:f>
      </x:c>
      <x:c r="P1147" s="113" t="str">
        <x:f>IF(B1147="","",WEEKDAY(B1147,2))</x:f>
      </x:c>
      <x:c r="Q1147" s="113" t="str">
        <x:f>IF(B1147="","",MONTH(B1147))</x:f>
      </x:c>
      <x:c r="R1147" s="113" t="str">
        <x:f>IF(B1147="","",YEAR(B1147))</x:f>
      </x:c>
    </x:row>
    <x:row r="1148" ht="20" customHeight="1">
      <x:c r="A1148" s="247"/>
      <x:c r="B1148" s="248"/>
      <x:c r="C1148" s="247"/>
      <x:c r="D1148" s="248"/>
      <x:c r="E1148" s="248"/>
      <x:c r="F1148" s="247"/>
      <x:c r="G1148" s="247"/>
      <x:c r="H1148" s="247"/>
      <x:c r="I1148" s="247"/>
      <x:c r="J1148" s="249"/>
      <x:c r="K1148" s="247"/>
      <x:c r="L1148" s="247"/>
      <x:c r="M1148" s="113" t="str">
        <x:f>IF(A1148="","",IF(OR(D1148="",E1148=""),"",IF(E1148&lt;=D1148,1,0)))</x:f>
      </x:c>
      <x:c r="N1148" s="120" t="str">
        <x:f>IF(A1148="","",IF(OR(H1148="",I1148=""),"",IFERROR(I1148/H1148,0)))</x:f>
      </x:c>
      <x:c r="O1148" s="113" t="str">
        <x:f>IF(A1148="","",IF(OR(D1148="",E1148=""),"",MAX(0,E1148-D1148)))</x:f>
      </x:c>
      <x:c r="P1148" s="113" t="str">
        <x:f>IF(B1148="","",WEEKDAY(B1148,2))</x:f>
      </x:c>
      <x:c r="Q1148" s="113" t="str">
        <x:f>IF(B1148="","",MONTH(B1148))</x:f>
      </x:c>
      <x:c r="R1148" s="113" t="str">
        <x:f>IF(B1148="","",YEAR(B1148))</x:f>
      </x:c>
    </x:row>
    <x:row r="1149" ht="20" customHeight="1">
      <x:c r="A1149" s="247"/>
      <x:c r="B1149" s="248"/>
      <x:c r="C1149" s="247"/>
      <x:c r="D1149" s="248"/>
      <x:c r="E1149" s="248"/>
      <x:c r="F1149" s="247"/>
      <x:c r="G1149" s="247"/>
      <x:c r="H1149" s="247"/>
      <x:c r="I1149" s="247"/>
      <x:c r="J1149" s="249"/>
      <x:c r="K1149" s="247"/>
      <x:c r="L1149" s="247"/>
      <x:c r="M1149" s="113" t="str">
        <x:f>IF(A1149="","",IF(OR(D1149="",E1149=""),"",IF(E1149&lt;=D1149,1,0)))</x:f>
      </x:c>
      <x:c r="N1149" s="120" t="str">
        <x:f>IF(A1149="","",IF(OR(H1149="",I1149=""),"",IFERROR(I1149/H1149,0)))</x:f>
      </x:c>
      <x:c r="O1149" s="113" t="str">
        <x:f>IF(A1149="","",IF(OR(D1149="",E1149=""),"",MAX(0,E1149-D1149)))</x:f>
      </x:c>
      <x:c r="P1149" s="113" t="str">
        <x:f>IF(B1149="","",WEEKDAY(B1149,2))</x:f>
      </x:c>
      <x:c r="Q1149" s="113" t="str">
        <x:f>IF(B1149="","",MONTH(B1149))</x:f>
      </x:c>
      <x:c r="R1149" s="113" t="str">
        <x:f>IF(B1149="","",YEAR(B1149))</x:f>
      </x:c>
    </x:row>
    <x:row r="1150" ht="20" customHeight="1">
      <x:c r="A1150" s="247"/>
      <x:c r="B1150" s="248"/>
      <x:c r="C1150" s="247"/>
      <x:c r="D1150" s="248"/>
      <x:c r="E1150" s="248"/>
      <x:c r="F1150" s="247"/>
      <x:c r="G1150" s="247"/>
      <x:c r="H1150" s="247"/>
      <x:c r="I1150" s="247"/>
      <x:c r="J1150" s="249"/>
      <x:c r="K1150" s="247"/>
      <x:c r="L1150" s="247"/>
      <x:c r="M1150" s="113" t="str">
        <x:f>IF(A1150="","",IF(OR(D1150="",E1150=""),"",IF(E1150&lt;=D1150,1,0)))</x:f>
      </x:c>
      <x:c r="N1150" s="120" t="str">
        <x:f>IF(A1150="","",IF(OR(H1150="",I1150=""),"",IFERROR(I1150/H1150,0)))</x:f>
      </x:c>
      <x:c r="O1150" s="113" t="str">
        <x:f>IF(A1150="","",IF(OR(D1150="",E1150=""),"",MAX(0,E1150-D1150)))</x:f>
      </x:c>
      <x:c r="P1150" s="113" t="str">
        <x:f>IF(B1150="","",WEEKDAY(B1150,2))</x:f>
      </x:c>
      <x:c r="Q1150" s="113" t="str">
        <x:f>IF(B1150="","",MONTH(B1150))</x:f>
      </x:c>
      <x:c r="R1150" s="113" t="str">
        <x:f>IF(B1150="","",YEAR(B1150))</x:f>
      </x:c>
    </x:row>
    <x:row r="1151" ht="20" customHeight="1">
      <x:c r="A1151" s="247"/>
      <x:c r="B1151" s="248"/>
      <x:c r="C1151" s="247"/>
      <x:c r="D1151" s="248"/>
      <x:c r="E1151" s="248"/>
      <x:c r="F1151" s="247"/>
      <x:c r="G1151" s="247"/>
      <x:c r="H1151" s="247"/>
      <x:c r="I1151" s="247"/>
      <x:c r="J1151" s="249"/>
      <x:c r="K1151" s="247"/>
      <x:c r="L1151" s="247"/>
      <x:c r="M1151" s="113" t="str">
        <x:f>IF(A1151="","",IF(OR(D1151="",E1151=""),"",IF(E1151&lt;=D1151,1,0)))</x:f>
      </x:c>
      <x:c r="N1151" s="120" t="str">
        <x:f>IF(A1151="","",IF(OR(H1151="",I1151=""),"",IFERROR(I1151/H1151,0)))</x:f>
      </x:c>
      <x:c r="O1151" s="113" t="str">
        <x:f>IF(A1151="","",IF(OR(D1151="",E1151=""),"",MAX(0,E1151-D1151)))</x:f>
      </x:c>
      <x:c r="P1151" s="113" t="str">
        <x:f>IF(B1151="","",WEEKDAY(B1151,2))</x:f>
      </x:c>
      <x:c r="Q1151" s="113" t="str">
        <x:f>IF(B1151="","",MONTH(B1151))</x:f>
      </x:c>
      <x:c r="R1151" s="113" t="str">
        <x:f>IF(B1151="","",YEAR(B1151))</x:f>
      </x:c>
    </x:row>
    <x:row r="1152" ht="20" customHeight="1">
      <x:c r="A1152" s="247"/>
      <x:c r="B1152" s="248"/>
      <x:c r="C1152" s="247"/>
      <x:c r="D1152" s="248"/>
      <x:c r="E1152" s="248"/>
      <x:c r="F1152" s="247"/>
      <x:c r="G1152" s="247"/>
      <x:c r="H1152" s="247"/>
      <x:c r="I1152" s="247"/>
      <x:c r="J1152" s="249"/>
      <x:c r="K1152" s="247"/>
      <x:c r="L1152" s="247"/>
      <x:c r="M1152" s="113" t="str">
        <x:f>IF(A1152="","",IF(OR(D1152="",E1152=""),"",IF(E1152&lt;=D1152,1,0)))</x:f>
      </x:c>
      <x:c r="N1152" s="120" t="str">
        <x:f>IF(A1152="","",IF(OR(H1152="",I1152=""),"",IFERROR(I1152/H1152,0)))</x:f>
      </x:c>
      <x:c r="O1152" s="113" t="str">
        <x:f>IF(A1152="","",IF(OR(D1152="",E1152=""),"",MAX(0,E1152-D1152)))</x:f>
      </x:c>
      <x:c r="P1152" s="113" t="str">
        <x:f>IF(B1152="","",WEEKDAY(B1152,2))</x:f>
      </x:c>
      <x:c r="Q1152" s="113" t="str">
        <x:f>IF(B1152="","",MONTH(B1152))</x:f>
      </x:c>
      <x:c r="R1152" s="113" t="str">
        <x:f>IF(B1152="","",YEAR(B1152))</x:f>
      </x:c>
    </x:row>
    <x:row r="1153" ht="20" customHeight="1">
      <x:c r="A1153" s="247"/>
      <x:c r="B1153" s="248"/>
      <x:c r="C1153" s="247"/>
      <x:c r="D1153" s="248"/>
      <x:c r="E1153" s="248"/>
      <x:c r="F1153" s="247"/>
      <x:c r="G1153" s="247"/>
      <x:c r="H1153" s="247"/>
      <x:c r="I1153" s="247"/>
      <x:c r="J1153" s="249"/>
      <x:c r="K1153" s="247"/>
      <x:c r="L1153" s="247"/>
      <x:c r="M1153" s="113" t="str">
        <x:f>IF(A1153="","",IF(OR(D1153="",E1153=""),"",IF(E1153&lt;=D1153,1,0)))</x:f>
      </x:c>
      <x:c r="N1153" s="120" t="str">
        <x:f>IF(A1153="","",IF(OR(H1153="",I1153=""),"",IFERROR(I1153/H1153,0)))</x:f>
      </x:c>
      <x:c r="O1153" s="113" t="str">
        <x:f>IF(A1153="","",IF(OR(D1153="",E1153=""),"",MAX(0,E1153-D1153)))</x:f>
      </x:c>
      <x:c r="P1153" s="113" t="str">
        <x:f>IF(B1153="","",WEEKDAY(B1153,2))</x:f>
      </x:c>
      <x:c r="Q1153" s="113" t="str">
        <x:f>IF(B1153="","",MONTH(B1153))</x:f>
      </x:c>
      <x:c r="R1153" s="113" t="str">
        <x:f>IF(B1153="","",YEAR(B1153))</x:f>
      </x:c>
    </x:row>
    <x:row r="1154" ht="20" customHeight="1">
      <x:c r="A1154" s="247"/>
      <x:c r="B1154" s="248"/>
      <x:c r="C1154" s="247"/>
      <x:c r="D1154" s="248"/>
      <x:c r="E1154" s="248"/>
      <x:c r="F1154" s="247"/>
      <x:c r="G1154" s="247"/>
      <x:c r="H1154" s="247"/>
      <x:c r="I1154" s="247"/>
      <x:c r="J1154" s="249"/>
      <x:c r="K1154" s="247"/>
      <x:c r="L1154" s="247"/>
      <x:c r="M1154" s="113" t="str">
        <x:f>IF(A1154="","",IF(OR(D1154="",E1154=""),"",IF(E1154&lt;=D1154,1,0)))</x:f>
      </x:c>
      <x:c r="N1154" s="120" t="str">
        <x:f>IF(A1154="","",IF(OR(H1154="",I1154=""),"",IFERROR(I1154/H1154,0)))</x:f>
      </x:c>
      <x:c r="O1154" s="113" t="str">
        <x:f>IF(A1154="","",IF(OR(D1154="",E1154=""),"",MAX(0,E1154-D1154)))</x:f>
      </x:c>
      <x:c r="P1154" s="113" t="str">
        <x:f>IF(B1154="","",WEEKDAY(B1154,2))</x:f>
      </x:c>
      <x:c r="Q1154" s="113" t="str">
        <x:f>IF(B1154="","",MONTH(B1154))</x:f>
      </x:c>
      <x:c r="R1154" s="113" t="str">
        <x:f>IF(B1154="","",YEAR(B1154))</x:f>
      </x:c>
    </x:row>
    <x:row r="1155" ht="20" customHeight="1">
      <x:c r="A1155" s="247"/>
      <x:c r="B1155" s="248"/>
      <x:c r="C1155" s="247"/>
      <x:c r="D1155" s="248"/>
      <x:c r="E1155" s="248"/>
      <x:c r="F1155" s="247"/>
      <x:c r="G1155" s="247"/>
      <x:c r="H1155" s="247"/>
      <x:c r="I1155" s="247"/>
      <x:c r="J1155" s="249"/>
      <x:c r="K1155" s="247"/>
      <x:c r="L1155" s="247"/>
      <x:c r="M1155" s="113" t="str">
        <x:f>IF(A1155="","",IF(OR(D1155="",E1155=""),"",IF(E1155&lt;=D1155,1,0)))</x:f>
      </x:c>
      <x:c r="N1155" s="120" t="str">
        <x:f>IF(A1155="","",IF(OR(H1155="",I1155=""),"",IFERROR(I1155/H1155,0)))</x:f>
      </x:c>
      <x:c r="O1155" s="113" t="str">
        <x:f>IF(A1155="","",IF(OR(D1155="",E1155=""),"",MAX(0,E1155-D1155)))</x:f>
      </x:c>
      <x:c r="P1155" s="113" t="str">
        <x:f>IF(B1155="","",WEEKDAY(B1155,2))</x:f>
      </x:c>
      <x:c r="Q1155" s="113" t="str">
        <x:f>IF(B1155="","",MONTH(B1155))</x:f>
      </x:c>
      <x:c r="R1155" s="113" t="str">
        <x:f>IF(B1155="","",YEAR(B1155))</x:f>
      </x:c>
    </x:row>
    <x:row r="1156" ht="20" customHeight="1">
      <x:c r="A1156" s="247"/>
      <x:c r="B1156" s="248"/>
      <x:c r="C1156" s="247"/>
      <x:c r="D1156" s="248"/>
      <x:c r="E1156" s="248"/>
      <x:c r="F1156" s="247"/>
      <x:c r="G1156" s="247"/>
      <x:c r="H1156" s="247"/>
      <x:c r="I1156" s="247"/>
      <x:c r="J1156" s="249"/>
      <x:c r="K1156" s="247"/>
      <x:c r="L1156" s="247"/>
      <x:c r="M1156" s="113" t="str">
        <x:f>IF(A1156="","",IF(OR(D1156="",E1156=""),"",IF(E1156&lt;=D1156,1,0)))</x:f>
      </x:c>
      <x:c r="N1156" s="120" t="str">
        <x:f>IF(A1156="","",IF(OR(H1156="",I1156=""),"",IFERROR(I1156/H1156,0)))</x:f>
      </x:c>
      <x:c r="O1156" s="113" t="str">
        <x:f>IF(A1156="","",IF(OR(D1156="",E1156=""),"",MAX(0,E1156-D1156)))</x:f>
      </x:c>
      <x:c r="P1156" s="113" t="str">
        <x:f>IF(B1156="","",WEEKDAY(B1156,2))</x:f>
      </x:c>
      <x:c r="Q1156" s="113" t="str">
        <x:f>IF(B1156="","",MONTH(B1156))</x:f>
      </x:c>
      <x:c r="R1156" s="113" t="str">
        <x:f>IF(B1156="","",YEAR(B1156))</x:f>
      </x:c>
    </x:row>
    <x:row r="1157" ht="20" customHeight="1">
      <x:c r="A1157" s="247"/>
      <x:c r="B1157" s="248"/>
      <x:c r="C1157" s="247"/>
      <x:c r="D1157" s="248"/>
      <x:c r="E1157" s="248"/>
      <x:c r="F1157" s="247"/>
      <x:c r="G1157" s="247"/>
      <x:c r="H1157" s="247"/>
      <x:c r="I1157" s="247"/>
      <x:c r="J1157" s="249"/>
      <x:c r="K1157" s="247"/>
      <x:c r="L1157" s="247"/>
      <x:c r="M1157" s="113" t="str">
        <x:f>IF(A1157="","",IF(OR(D1157="",E1157=""),"",IF(E1157&lt;=D1157,1,0)))</x:f>
      </x:c>
      <x:c r="N1157" s="120" t="str">
        <x:f>IF(A1157="","",IF(OR(H1157="",I1157=""),"",IFERROR(I1157/H1157,0)))</x:f>
      </x:c>
      <x:c r="O1157" s="113" t="str">
        <x:f>IF(A1157="","",IF(OR(D1157="",E1157=""),"",MAX(0,E1157-D1157)))</x:f>
      </x:c>
      <x:c r="P1157" s="113" t="str">
        <x:f>IF(B1157="","",WEEKDAY(B1157,2))</x:f>
      </x:c>
      <x:c r="Q1157" s="113" t="str">
        <x:f>IF(B1157="","",MONTH(B1157))</x:f>
      </x:c>
      <x:c r="R1157" s="113" t="str">
        <x:f>IF(B1157="","",YEAR(B1157))</x:f>
      </x:c>
    </x:row>
    <x:row r="1158" ht="20" customHeight="1">
      <x:c r="A1158" s="247"/>
      <x:c r="B1158" s="248"/>
      <x:c r="C1158" s="247"/>
      <x:c r="D1158" s="248"/>
      <x:c r="E1158" s="248"/>
      <x:c r="F1158" s="247"/>
      <x:c r="G1158" s="247"/>
      <x:c r="H1158" s="247"/>
      <x:c r="I1158" s="247"/>
      <x:c r="J1158" s="249"/>
      <x:c r="K1158" s="247"/>
      <x:c r="L1158" s="247"/>
      <x:c r="M1158" s="113" t="str">
        <x:f>IF(A1158="","",IF(OR(D1158="",E1158=""),"",IF(E1158&lt;=D1158,1,0)))</x:f>
      </x:c>
      <x:c r="N1158" s="120" t="str">
        <x:f>IF(A1158="","",IF(OR(H1158="",I1158=""),"",IFERROR(I1158/H1158,0)))</x:f>
      </x:c>
      <x:c r="O1158" s="113" t="str">
        <x:f>IF(A1158="","",IF(OR(D1158="",E1158=""),"",MAX(0,E1158-D1158)))</x:f>
      </x:c>
      <x:c r="P1158" s="113" t="str">
        <x:f>IF(B1158="","",WEEKDAY(B1158,2))</x:f>
      </x:c>
      <x:c r="Q1158" s="113" t="str">
        <x:f>IF(B1158="","",MONTH(B1158))</x:f>
      </x:c>
      <x:c r="R1158" s="113" t="str">
        <x:f>IF(B1158="","",YEAR(B1158))</x:f>
      </x:c>
    </x:row>
    <x:row r="1159" ht="20" customHeight="1">
      <x:c r="A1159" s="247"/>
      <x:c r="B1159" s="248"/>
      <x:c r="C1159" s="247"/>
      <x:c r="D1159" s="248"/>
      <x:c r="E1159" s="248"/>
      <x:c r="F1159" s="247"/>
      <x:c r="G1159" s="247"/>
      <x:c r="H1159" s="247"/>
      <x:c r="I1159" s="247"/>
      <x:c r="J1159" s="249"/>
      <x:c r="K1159" s="247"/>
      <x:c r="L1159" s="247"/>
      <x:c r="M1159" s="113" t="str">
        <x:f>IF(A1159="","",IF(OR(D1159="",E1159=""),"",IF(E1159&lt;=D1159,1,0)))</x:f>
      </x:c>
      <x:c r="N1159" s="120" t="str">
        <x:f>IF(A1159="","",IF(OR(H1159="",I1159=""),"",IFERROR(I1159/H1159,0)))</x:f>
      </x:c>
      <x:c r="O1159" s="113" t="str">
        <x:f>IF(A1159="","",IF(OR(D1159="",E1159=""),"",MAX(0,E1159-D1159)))</x:f>
      </x:c>
      <x:c r="P1159" s="113" t="str">
        <x:f>IF(B1159="","",WEEKDAY(B1159,2))</x:f>
      </x:c>
      <x:c r="Q1159" s="113" t="str">
        <x:f>IF(B1159="","",MONTH(B1159))</x:f>
      </x:c>
      <x:c r="R1159" s="113" t="str">
        <x:f>IF(B1159="","",YEAR(B1159))</x:f>
      </x:c>
    </x:row>
    <x:row r="1160" ht="20" customHeight="1">
      <x:c r="A1160" s="247"/>
      <x:c r="B1160" s="248"/>
      <x:c r="C1160" s="247"/>
      <x:c r="D1160" s="248"/>
      <x:c r="E1160" s="248"/>
      <x:c r="F1160" s="247"/>
      <x:c r="G1160" s="247"/>
      <x:c r="H1160" s="247"/>
      <x:c r="I1160" s="247"/>
      <x:c r="J1160" s="249"/>
      <x:c r="K1160" s="247"/>
      <x:c r="L1160" s="247"/>
      <x:c r="M1160" s="113" t="str">
        <x:f>IF(A1160="","",IF(OR(D1160="",E1160=""),"",IF(E1160&lt;=D1160,1,0)))</x:f>
      </x:c>
      <x:c r="N1160" s="120" t="str">
        <x:f>IF(A1160="","",IF(OR(H1160="",I1160=""),"",IFERROR(I1160/H1160,0)))</x:f>
      </x:c>
      <x:c r="O1160" s="113" t="str">
        <x:f>IF(A1160="","",IF(OR(D1160="",E1160=""),"",MAX(0,E1160-D1160)))</x:f>
      </x:c>
      <x:c r="P1160" s="113" t="str">
        <x:f>IF(B1160="","",WEEKDAY(B1160,2))</x:f>
      </x:c>
      <x:c r="Q1160" s="113" t="str">
        <x:f>IF(B1160="","",MONTH(B1160))</x:f>
      </x:c>
      <x:c r="R1160" s="113" t="str">
        <x:f>IF(B1160="","",YEAR(B1160))</x:f>
      </x:c>
    </x:row>
    <x:row r="1161" ht="20" customHeight="1">
      <x:c r="A1161" s="247"/>
      <x:c r="B1161" s="248"/>
      <x:c r="C1161" s="247"/>
      <x:c r="D1161" s="248"/>
      <x:c r="E1161" s="248"/>
      <x:c r="F1161" s="247"/>
      <x:c r="G1161" s="247"/>
      <x:c r="H1161" s="247"/>
      <x:c r="I1161" s="247"/>
      <x:c r="J1161" s="249"/>
      <x:c r="K1161" s="247"/>
      <x:c r="L1161" s="247"/>
      <x:c r="M1161" s="113" t="str">
        <x:f>IF(A1161="","",IF(OR(D1161="",E1161=""),"",IF(E1161&lt;=D1161,1,0)))</x:f>
      </x:c>
      <x:c r="N1161" s="120" t="str">
        <x:f>IF(A1161="","",IF(OR(H1161="",I1161=""),"",IFERROR(I1161/H1161,0)))</x:f>
      </x:c>
      <x:c r="O1161" s="113" t="str">
        <x:f>IF(A1161="","",IF(OR(D1161="",E1161=""),"",MAX(0,E1161-D1161)))</x:f>
      </x:c>
      <x:c r="P1161" s="113" t="str">
        <x:f>IF(B1161="","",WEEKDAY(B1161,2))</x:f>
      </x:c>
      <x:c r="Q1161" s="113" t="str">
        <x:f>IF(B1161="","",MONTH(B1161))</x:f>
      </x:c>
      <x:c r="R1161" s="113" t="str">
        <x:f>IF(B1161="","",YEAR(B1161))</x:f>
      </x:c>
    </x:row>
    <x:row r="1162" ht="20" customHeight="1">
      <x:c r="A1162" s="247"/>
      <x:c r="B1162" s="248"/>
      <x:c r="C1162" s="247"/>
      <x:c r="D1162" s="248"/>
      <x:c r="E1162" s="248"/>
      <x:c r="F1162" s="247"/>
      <x:c r="G1162" s="247"/>
      <x:c r="H1162" s="247"/>
      <x:c r="I1162" s="247"/>
      <x:c r="J1162" s="249"/>
      <x:c r="K1162" s="247"/>
      <x:c r="L1162" s="247"/>
      <x:c r="M1162" s="113" t="str">
        <x:f>IF(A1162="","",IF(OR(D1162="",E1162=""),"",IF(E1162&lt;=D1162,1,0)))</x:f>
      </x:c>
      <x:c r="N1162" s="120" t="str">
        <x:f>IF(A1162="","",IF(OR(H1162="",I1162=""),"",IFERROR(I1162/H1162,0)))</x:f>
      </x:c>
      <x:c r="O1162" s="113" t="str">
        <x:f>IF(A1162="","",IF(OR(D1162="",E1162=""),"",MAX(0,E1162-D1162)))</x:f>
      </x:c>
      <x:c r="P1162" s="113" t="str">
        <x:f>IF(B1162="","",WEEKDAY(B1162,2))</x:f>
      </x:c>
      <x:c r="Q1162" s="113" t="str">
        <x:f>IF(B1162="","",MONTH(B1162))</x:f>
      </x:c>
      <x:c r="R1162" s="113" t="str">
        <x:f>IF(B1162="","",YEAR(B1162))</x:f>
      </x:c>
    </x:row>
    <x:row r="1163" ht="20" customHeight="1">
      <x:c r="A1163" s="247"/>
      <x:c r="B1163" s="248"/>
      <x:c r="C1163" s="247"/>
      <x:c r="D1163" s="248"/>
      <x:c r="E1163" s="248"/>
      <x:c r="F1163" s="247"/>
      <x:c r="G1163" s="247"/>
      <x:c r="H1163" s="247"/>
      <x:c r="I1163" s="247"/>
      <x:c r="J1163" s="249"/>
      <x:c r="K1163" s="247"/>
      <x:c r="L1163" s="247"/>
      <x:c r="M1163" s="113" t="str">
        <x:f>IF(A1163="","",IF(OR(D1163="",E1163=""),"",IF(E1163&lt;=D1163,1,0)))</x:f>
      </x:c>
      <x:c r="N1163" s="120" t="str">
        <x:f>IF(A1163="","",IF(OR(H1163="",I1163=""),"",IFERROR(I1163/H1163,0)))</x:f>
      </x:c>
      <x:c r="O1163" s="113" t="str">
        <x:f>IF(A1163="","",IF(OR(D1163="",E1163=""),"",MAX(0,E1163-D1163)))</x:f>
      </x:c>
      <x:c r="P1163" s="113" t="str">
        <x:f>IF(B1163="","",WEEKDAY(B1163,2))</x:f>
      </x:c>
      <x:c r="Q1163" s="113" t="str">
        <x:f>IF(B1163="","",MONTH(B1163))</x:f>
      </x:c>
      <x:c r="R1163" s="113" t="str">
        <x:f>IF(B1163="","",YEAR(B1163))</x:f>
      </x:c>
    </x:row>
    <x:row r="1164" ht="20" customHeight="1">
      <x:c r="A1164" s="247"/>
      <x:c r="B1164" s="248"/>
      <x:c r="C1164" s="247"/>
      <x:c r="D1164" s="248"/>
      <x:c r="E1164" s="248"/>
      <x:c r="F1164" s="247"/>
      <x:c r="G1164" s="247"/>
      <x:c r="H1164" s="247"/>
      <x:c r="I1164" s="247"/>
      <x:c r="J1164" s="249"/>
      <x:c r="K1164" s="247"/>
      <x:c r="L1164" s="247"/>
      <x:c r="M1164" s="113" t="str">
        <x:f>IF(A1164="","",IF(OR(D1164="",E1164=""),"",IF(E1164&lt;=D1164,1,0)))</x:f>
      </x:c>
      <x:c r="N1164" s="120" t="str">
        <x:f>IF(A1164="","",IF(OR(H1164="",I1164=""),"",IFERROR(I1164/H1164,0)))</x:f>
      </x:c>
      <x:c r="O1164" s="113" t="str">
        <x:f>IF(A1164="","",IF(OR(D1164="",E1164=""),"",MAX(0,E1164-D1164)))</x:f>
      </x:c>
      <x:c r="P1164" s="113" t="str">
        <x:f>IF(B1164="","",WEEKDAY(B1164,2))</x:f>
      </x:c>
      <x:c r="Q1164" s="113" t="str">
        <x:f>IF(B1164="","",MONTH(B1164))</x:f>
      </x:c>
      <x:c r="R1164" s="113" t="str">
        <x:f>IF(B1164="","",YEAR(B1164))</x:f>
      </x:c>
    </x:row>
    <x:row r="1165" ht="20" customHeight="1">
      <x:c r="A1165" s="247"/>
      <x:c r="B1165" s="248"/>
      <x:c r="C1165" s="247"/>
      <x:c r="D1165" s="248"/>
      <x:c r="E1165" s="248"/>
      <x:c r="F1165" s="247"/>
      <x:c r="G1165" s="247"/>
      <x:c r="H1165" s="247"/>
      <x:c r="I1165" s="247"/>
      <x:c r="J1165" s="249"/>
      <x:c r="K1165" s="247"/>
      <x:c r="L1165" s="247"/>
      <x:c r="M1165" s="113" t="str">
        <x:f>IF(A1165="","",IF(OR(D1165="",E1165=""),"",IF(E1165&lt;=D1165,1,0)))</x:f>
      </x:c>
      <x:c r="N1165" s="120" t="str">
        <x:f>IF(A1165="","",IF(OR(H1165="",I1165=""),"",IFERROR(I1165/H1165,0)))</x:f>
      </x:c>
      <x:c r="O1165" s="113" t="str">
        <x:f>IF(A1165="","",IF(OR(D1165="",E1165=""),"",MAX(0,E1165-D1165)))</x:f>
      </x:c>
      <x:c r="P1165" s="113" t="str">
        <x:f>IF(B1165="","",WEEKDAY(B1165,2))</x:f>
      </x:c>
      <x:c r="Q1165" s="113" t="str">
        <x:f>IF(B1165="","",MONTH(B1165))</x:f>
      </x:c>
      <x:c r="R1165" s="113" t="str">
        <x:f>IF(B1165="","",YEAR(B1165))</x:f>
      </x:c>
    </x:row>
    <x:row r="1166" ht="20" customHeight="1">
      <x:c r="A1166" s="247"/>
      <x:c r="B1166" s="248"/>
      <x:c r="C1166" s="247"/>
      <x:c r="D1166" s="248"/>
      <x:c r="E1166" s="248"/>
      <x:c r="F1166" s="247"/>
      <x:c r="G1166" s="247"/>
      <x:c r="H1166" s="247"/>
      <x:c r="I1166" s="247"/>
      <x:c r="J1166" s="249"/>
      <x:c r="K1166" s="247"/>
      <x:c r="L1166" s="247"/>
      <x:c r="M1166" s="113" t="str">
        <x:f>IF(A1166="","",IF(OR(D1166="",E1166=""),"",IF(E1166&lt;=D1166,1,0)))</x:f>
      </x:c>
      <x:c r="N1166" s="120" t="str">
        <x:f>IF(A1166="","",IF(OR(H1166="",I1166=""),"",IFERROR(I1166/H1166,0)))</x:f>
      </x:c>
      <x:c r="O1166" s="113" t="str">
        <x:f>IF(A1166="","",IF(OR(D1166="",E1166=""),"",MAX(0,E1166-D1166)))</x:f>
      </x:c>
      <x:c r="P1166" s="113" t="str">
        <x:f>IF(B1166="","",WEEKDAY(B1166,2))</x:f>
      </x:c>
      <x:c r="Q1166" s="113" t="str">
        <x:f>IF(B1166="","",MONTH(B1166))</x:f>
      </x:c>
      <x:c r="R1166" s="113" t="str">
        <x:f>IF(B1166="","",YEAR(B1166))</x:f>
      </x:c>
    </x:row>
    <x:row r="1167" ht="20" customHeight="1">
      <x:c r="A1167" s="247"/>
      <x:c r="B1167" s="248"/>
      <x:c r="C1167" s="247"/>
      <x:c r="D1167" s="248"/>
      <x:c r="E1167" s="248"/>
      <x:c r="F1167" s="247"/>
      <x:c r="G1167" s="247"/>
      <x:c r="H1167" s="247"/>
      <x:c r="I1167" s="247"/>
      <x:c r="J1167" s="249"/>
      <x:c r="K1167" s="247"/>
      <x:c r="L1167" s="247"/>
      <x:c r="M1167" s="113" t="str">
        <x:f>IF(A1167="","",IF(OR(D1167="",E1167=""),"",IF(E1167&lt;=D1167,1,0)))</x:f>
      </x:c>
      <x:c r="N1167" s="120" t="str">
        <x:f>IF(A1167="","",IF(OR(H1167="",I1167=""),"",IFERROR(I1167/H1167,0)))</x:f>
      </x:c>
      <x:c r="O1167" s="113" t="str">
        <x:f>IF(A1167="","",IF(OR(D1167="",E1167=""),"",MAX(0,E1167-D1167)))</x:f>
      </x:c>
      <x:c r="P1167" s="113" t="str">
        <x:f>IF(B1167="","",WEEKDAY(B1167,2))</x:f>
      </x:c>
      <x:c r="Q1167" s="113" t="str">
        <x:f>IF(B1167="","",MONTH(B1167))</x:f>
      </x:c>
      <x:c r="R1167" s="113" t="str">
        <x:f>IF(B1167="","",YEAR(B1167))</x:f>
      </x:c>
    </x:row>
    <x:row r="1168" ht="20" customHeight="1">
      <x:c r="A1168" s="247"/>
      <x:c r="B1168" s="248"/>
      <x:c r="C1168" s="247"/>
      <x:c r="D1168" s="248"/>
      <x:c r="E1168" s="248"/>
      <x:c r="F1168" s="247"/>
      <x:c r="G1168" s="247"/>
      <x:c r="H1168" s="247"/>
      <x:c r="I1168" s="247"/>
      <x:c r="J1168" s="249"/>
      <x:c r="K1168" s="247"/>
      <x:c r="L1168" s="247"/>
      <x:c r="M1168" s="113" t="str">
        <x:f>IF(A1168="","",IF(OR(D1168="",E1168=""),"",IF(E1168&lt;=D1168,1,0)))</x:f>
      </x:c>
      <x:c r="N1168" s="120" t="str">
        <x:f>IF(A1168="","",IF(OR(H1168="",I1168=""),"",IFERROR(I1168/H1168,0)))</x:f>
      </x:c>
      <x:c r="O1168" s="113" t="str">
        <x:f>IF(A1168="","",IF(OR(D1168="",E1168=""),"",MAX(0,E1168-D1168)))</x:f>
      </x:c>
      <x:c r="P1168" s="113" t="str">
        <x:f>IF(B1168="","",WEEKDAY(B1168,2))</x:f>
      </x:c>
      <x:c r="Q1168" s="113" t="str">
        <x:f>IF(B1168="","",MONTH(B1168))</x:f>
      </x:c>
      <x:c r="R1168" s="113" t="str">
        <x:f>IF(B1168="","",YEAR(B1168))</x:f>
      </x:c>
    </x:row>
    <x:row r="1169" ht="20" customHeight="1">
      <x:c r="A1169" s="247"/>
      <x:c r="B1169" s="248"/>
      <x:c r="C1169" s="247"/>
      <x:c r="D1169" s="248"/>
      <x:c r="E1169" s="248"/>
      <x:c r="F1169" s="247"/>
      <x:c r="G1169" s="247"/>
      <x:c r="H1169" s="247"/>
      <x:c r="I1169" s="247"/>
      <x:c r="J1169" s="249"/>
      <x:c r="K1169" s="247"/>
      <x:c r="L1169" s="247"/>
      <x:c r="M1169" s="113" t="str">
        <x:f>IF(A1169="","",IF(OR(D1169="",E1169=""),"",IF(E1169&lt;=D1169,1,0)))</x:f>
      </x:c>
      <x:c r="N1169" s="120" t="str">
        <x:f>IF(A1169="","",IF(OR(H1169="",I1169=""),"",IFERROR(I1169/H1169,0)))</x:f>
      </x:c>
      <x:c r="O1169" s="113" t="str">
        <x:f>IF(A1169="","",IF(OR(D1169="",E1169=""),"",MAX(0,E1169-D1169)))</x:f>
      </x:c>
      <x:c r="P1169" s="113" t="str">
        <x:f>IF(B1169="","",WEEKDAY(B1169,2))</x:f>
      </x:c>
      <x:c r="Q1169" s="113" t="str">
        <x:f>IF(B1169="","",MONTH(B1169))</x:f>
      </x:c>
      <x:c r="R1169" s="113" t="str">
        <x:f>IF(B1169="","",YEAR(B1169))</x:f>
      </x:c>
    </x:row>
    <x:row r="1170" ht="20" customHeight="1">
      <x:c r="A1170" s="247"/>
      <x:c r="B1170" s="248"/>
      <x:c r="C1170" s="247"/>
      <x:c r="D1170" s="248"/>
      <x:c r="E1170" s="248"/>
      <x:c r="F1170" s="247"/>
      <x:c r="G1170" s="247"/>
      <x:c r="H1170" s="247"/>
      <x:c r="I1170" s="247"/>
      <x:c r="J1170" s="249"/>
      <x:c r="K1170" s="247"/>
      <x:c r="L1170" s="247"/>
      <x:c r="M1170" s="113" t="str">
        <x:f>IF(A1170="","",IF(OR(D1170="",E1170=""),"",IF(E1170&lt;=D1170,1,0)))</x:f>
      </x:c>
      <x:c r="N1170" s="120" t="str">
        <x:f>IF(A1170="","",IF(OR(H1170="",I1170=""),"",IFERROR(I1170/H1170,0)))</x:f>
      </x:c>
      <x:c r="O1170" s="113" t="str">
        <x:f>IF(A1170="","",IF(OR(D1170="",E1170=""),"",MAX(0,E1170-D1170)))</x:f>
      </x:c>
      <x:c r="P1170" s="113" t="str">
        <x:f>IF(B1170="","",WEEKDAY(B1170,2))</x:f>
      </x:c>
      <x:c r="Q1170" s="113" t="str">
        <x:f>IF(B1170="","",MONTH(B1170))</x:f>
      </x:c>
      <x:c r="R1170" s="113" t="str">
        <x:f>IF(B1170="","",YEAR(B1170))</x:f>
      </x:c>
    </x:row>
    <x:row r="1171" ht="20" customHeight="1">
      <x:c r="A1171" s="247"/>
      <x:c r="B1171" s="248"/>
      <x:c r="C1171" s="247"/>
      <x:c r="D1171" s="248"/>
      <x:c r="E1171" s="248"/>
      <x:c r="F1171" s="247"/>
      <x:c r="G1171" s="247"/>
      <x:c r="H1171" s="247"/>
      <x:c r="I1171" s="247"/>
      <x:c r="J1171" s="249"/>
      <x:c r="K1171" s="247"/>
      <x:c r="L1171" s="247"/>
      <x:c r="M1171" s="113" t="str">
        <x:f>IF(A1171="","",IF(OR(D1171="",E1171=""),"",IF(E1171&lt;=D1171,1,0)))</x:f>
      </x:c>
      <x:c r="N1171" s="120" t="str">
        <x:f>IF(A1171="","",IF(OR(H1171="",I1171=""),"",IFERROR(I1171/H1171,0)))</x:f>
      </x:c>
      <x:c r="O1171" s="113" t="str">
        <x:f>IF(A1171="","",IF(OR(D1171="",E1171=""),"",MAX(0,E1171-D1171)))</x:f>
      </x:c>
      <x:c r="P1171" s="113" t="str">
        <x:f>IF(B1171="","",WEEKDAY(B1171,2))</x:f>
      </x:c>
      <x:c r="Q1171" s="113" t="str">
        <x:f>IF(B1171="","",MONTH(B1171))</x:f>
      </x:c>
      <x:c r="R1171" s="113" t="str">
        <x:f>IF(B1171="","",YEAR(B1171))</x:f>
      </x:c>
    </x:row>
    <x:row r="1172" ht="20" customHeight="1">
      <x:c r="A1172" s="247"/>
      <x:c r="B1172" s="248"/>
      <x:c r="C1172" s="247"/>
      <x:c r="D1172" s="248"/>
      <x:c r="E1172" s="248"/>
      <x:c r="F1172" s="247"/>
      <x:c r="G1172" s="247"/>
      <x:c r="H1172" s="247"/>
      <x:c r="I1172" s="247"/>
      <x:c r="J1172" s="249"/>
      <x:c r="K1172" s="247"/>
      <x:c r="L1172" s="247"/>
      <x:c r="M1172" s="113" t="str">
        <x:f>IF(A1172="","",IF(OR(D1172="",E1172=""),"",IF(E1172&lt;=D1172,1,0)))</x:f>
      </x:c>
      <x:c r="N1172" s="120" t="str">
        <x:f>IF(A1172="","",IF(OR(H1172="",I1172=""),"",IFERROR(I1172/H1172,0)))</x:f>
      </x:c>
      <x:c r="O1172" s="113" t="str">
        <x:f>IF(A1172="","",IF(OR(D1172="",E1172=""),"",MAX(0,E1172-D1172)))</x:f>
      </x:c>
      <x:c r="P1172" s="113" t="str">
        <x:f>IF(B1172="","",WEEKDAY(B1172,2))</x:f>
      </x:c>
      <x:c r="Q1172" s="113" t="str">
        <x:f>IF(B1172="","",MONTH(B1172))</x:f>
      </x:c>
      <x:c r="R1172" s="113" t="str">
        <x:f>IF(B1172="","",YEAR(B1172))</x:f>
      </x:c>
    </x:row>
    <x:row r="1173" ht="20" customHeight="1">
      <x:c r="A1173" s="247"/>
      <x:c r="B1173" s="248"/>
      <x:c r="C1173" s="247"/>
      <x:c r="D1173" s="248"/>
      <x:c r="E1173" s="248"/>
      <x:c r="F1173" s="247"/>
      <x:c r="G1173" s="247"/>
      <x:c r="H1173" s="247"/>
      <x:c r="I1173" s="247"/>
      <x:c r="J1173" s="249"/>
      <x:c r="K1173" s="247"/>
      <x:c r="L1173" s="247"/>
      <x:c r="M1173" s="113" t="str">
        <x:f>IF(A1173="","",IF(OR(D1173="",E1173=""),"",IF(E1173&lt;=D1173,1,0)))</x:f>
      </x:c>
      <x:c r="N1173" s="120" t="str">
        <x:f>IF(A1173="","",IF(OR(H1173="",I1173=""),"",IFERROR(I1173/H1173,0)))</x:f>
      </x:c>
      <x:c r="O1173" s="113" t="str">
        <x:f>IF(A1173="","",IF(OR(D1173="",E1173=""),"",MAX(0,E1173-D1173)))</x:f>
      </x:c>
      <x:c r="P1173" s="113" t="str">
        <x:f>IF(B1173="","",WEEKDAY(B1173,2))</x:f>
      </x:c>
      <x:c r="Q1173" s="113" t="str">
        <x:f>IF(B1173="","",MONTH(B1173))</x:f>
      </x:c>
      <x:c r="R1173" s="113" t="str">
        <x:f>IF(B1173="","",YEAR(B1173))</x:f>
      </x:c>
    </x:row>
    <x:row r="1174" ht="20" customHeight="1">
      <x:c r="A1174" s="247"/>
      <x:c r="B1174" s="248"/>
      <x:c r="C1174" s="247"/>
      <x:c r="D1174" s="248"/>
      <x:c r="E1174" s="248"/>
      <x:c r="F1174" s="247"/>
      <x:c r="G1174" s="247"/>
      <x:c r="H1174" s="247"/>
      <x:c r="I1174" s="247"/>
      <x:c r="J1174" s="249"/>
      <x:c r="K1174" s="247"/>
      <x:c r="L1174" s="247"/>
      <x:c r="M1174" s="113" t="str">
        <x:f>IF(A1174="","",IF(OR(D1174="",E1174=""),"",IF(E1174&lt;=D1174,1,0)))</x:f>
      </x:c>
      <x:c r="N1174" s="120" t="str">
        <x:f>IF(A1174="","",IF(OR(H1174="",I1174=""),"",IFERROR(I1174/H1174,0)))</x:f>
      </x:c>
      <x:c r="O1174" s="113" t="str">
        <x:f>IF(A1174="","",IF(OR(D1174="",E1174=""),"",MAX(0,E1174-D1174)))</x:f>
      </x:c>
      <x:c r="P1174" s="113" t="str">
        <x:f>IF(B1174="","",WEEKDAY(B1174,2))</x:f>
      </x:c>
      <x:c r="Q1174" s="113" t="str">
        <x:f>IF(B1174="","",MONTH(B1174))</x:f>
      </x:c>
      <x:c r="R1174" s="113" t="str">
        <x:f>IF(B1174="","",YEAR(B1174))</x:f>
      </x:c>
    </x:row>
    <x:row r="1175" ht="20" customHeight="1">
      <x:c r="A1175" s="247"/>
      <x:c r="B1175" s="248"/>
      <x:c r="C1175" s="247"/>
      <x:c r="D1175" s="248"/>
      <x:c r="E1175" s="248"/>
      <x:c r="F1175" s="247"/>
      <x:c r="G1175" s="247"/>
      <x:c r="H1175" s="247"/>
      <x:c r="I1175" s="247"/>
      <x:c r="J1175" s="249"/>
      <x:c r="K1175" s="247"/>
      <x:c r="L1175" s="247"/>
      <x:c r="M1175" s="113" t="str">
        <x:f>IF(A1175="","",IF(OR(D1175="",E1175=""),"",IF(E1175&lt;=D1175,1,0)))</x:f>
      </x:c>
      <x:c r="N1175" s="120" t="str">
        <x:f>IF(A1175="","",IF(OR(H1175="",I1175=""),"",IFERROR(I1175/H1175,0)))</x:f>
      </x:c>
      <x:c r="O1175" s="113" t="str">
        <x:f>IF(A1175="","",IF(OR(D1175="",E1175=""),"",MAX(0,E1175-D1175)))</x:f>
      </x:c>
      <x:c r="P1175" s="113" t="str">
        <x:f>IF(B1175="","",WEEKDAY(B1175,2))</x:f>
      </x:c>
      <x:c r="Q1175" s="113" t="str">
        <x:f>IF(B1175="","",MONTH(B1175))</x:f>
      </x:c>
      <x:c r="R1175" s="113" t="str">
        <x:f>IF(B1175="","",YEAR(B1175))</x:f>
      </x:c>
    </x:row>
    <x:row r="1176" ht="20" customHeight="1">
      <x:c r="A1176" s="247"/>
      <x:c r="B1176" s="248"/>
      <x:c r="C1176" s="247"/>
      <x:c r="D1176" s="248"/>
      <x:c r="E1176" s="248"/>
      <x:c r="F1176" s="247"/>
      <x:c r="G1176" s="247"/>
      <x:c r="H1176" s="247"/>
      <x:c r="I1176" s="247"/>
      <x:c r="J1176" s="249"/>
      <x:c r="K1176" s="247"/>
      <x:c r="L1176" s="247"/>
      <x:c r="M1176" s="113" t="str">
        <x:f>IF(A1176="","",IF(OR(D1176="",E1176=""),"",IF(E1176&lt;=D1176,1,0)))</x:f>
      </x:c>
      <x:c r="N1176" s="120" t="str">
        <x:f>IF(A1176="","",IF(OR(H1176="",I1176=""),"",IFERROR(I1176/H1176,0)))</x:f>
      </x:c>
      <x:c r="O1176" s="113" t="str">
        <x:f>IF(A1176="","",IF(OR(D1176="",E1176=""),"",MAX(0,E1176-D1176)))</x:f>
      </x:c>
      <x:c r="P1176" s="113" t="str">
        <x:f>IF(B1176="","",WEEKDAY(B1176,2))</x:f>
      </x:c>
      <x:c r="Q1176" s="113" t="str">
        <x:f>IF(B1176="","",MONTH(B1176))</x:f>
      </x:c>
      <x:c r="R1176" s="113" t="str">
        <x:f>IF(B1176="","",YEAR(B1176))</x:f>
      </x:c>
    </x:row>
    <x:row r="1177" ht="20" customHeight="1">
      <x:c r="A1177" s="247"/>
      <x:c r="B1177" s="248"/>
      <x:c r="C1177" s="247"/>
      <x:c r="D1177" s="248"/>
      <x:c r="E1177" s="248"/>
      <x:c r="F1177" s="247"/>
      <x:c r="G1177" s="247"/>
      <x:c r="H1177" s="247"/>
      <x:c r="I1177" s="247"/>
      <x:c r="J1177" s="249"/>
      <x:c r="K1177" s="247"/>
      <x:c r="L1177" s="247"/>
      <x:c r="M1177" s="113" t="str">
        <x:f>IF(A1177="","",IF(OR(D1177="",E1177=""),"",IF(E1177&lt;=D1177,1,0)))</x:f>
      </x:c>
      <x:c r="N1177" s="120" t="str">
        <x:f>IF(A1177="","",IF(OR(H1177="",I1177=""),"",IFERROR(I1177/H1177,0)))</x:f>
      </x:c>
      <x:c r="O1177" s="113" t="str">
        <x:f>IF(A1177="","",IF(OR(D1177="",E1177=""),"",MAX(0,E1177-D1177)))</x:f>
      </x:c>
      <x:c r="P1177" s="113" t="str">
        <x:f>IF(B1177="","",WEEKDAY(B1177,2))</x:f>
      </x:c>
      <x:c r="Q1177" s="113" t="str">
        <x:f>IF(B1177="","",MONTH(B1177))</x:f>
      </x:c>
      <x:c r="R1177" s="113" t="str">
        <x:f>IF(B1177="","",YEAR(B1177))</x:f>
      </x:c>
    </x:row>
    <x:row r="1178" ht="20" customHeight="1">
      <x:c r="A1178" s="247"/>
      <x:c r="B1178" s="248"/>
      <x:c r="C1178" s="247"/>
      <x:c r="D1178" s="248"/>
      <x:c r="E1178" s="248"/>
      <x:c r="F1178" s="247"/>
      <x:c r="G1178" s="247"/>
      <x:c r="H1178" s="247"/>
      <x:c r="I1178" s="247"/>
      <x:c r="J1178" s="249"/>
      <x:c r="K1178" s="247"/>
      <x:c r="L1178" s="247"/>
      <x:c r="M1178" s="113" t="str">
        <x:f>IF(A1178="","",IF(OR(D1178="",E1178=""),"",IF(E1178&lt;=D1178,1,0)))</x:f>
      </x:c>
      <x:c r="N1178" s="120" t="str">
        <x:f>IF(A1178="","",IF(OR(H1178="",I1178=""),"",IFERROR(I1178/H1178,0)))</x:f>
      </x:c>
      <x:c r="O1178" s="113" t="str">
        <x:f>IF(A1178="","",IF(OR(D1178="",E1178=""),"",MAX(0,E1178-D1178)))</x:f>
      </x:c>
      <x:c r="P1178" s="113" t="str">
        <x:f>IF(B1178="","",WEEKDAY(B1178,2))</x:f>
      </x:c>
      <x:c r="Q1178" s="113" t="str">
        <x:f>IF(B1178="","",MONTH(B1178))</x:f>
      </x:c>
      <x:c r="R1178" s="113" t="str">
        <x:f>IF(B1178="","",YEAR(B1178))</x:f>
      </x:c>
    </x:row>
    <x:row r="1179" ht="20" customHeight="1">
      <x:c r="A1179" s="247"/>
      <x:c r="B1179" s="248"/>
      <x:c r="C1179" s="247"/>
      <x:c r="D1179" s="248"/>
      <x:c r="E1179" s="248"/>
      <x:c r="F1179" s="247"/>
      <x:c r="G1179" s="247"/>
      <x:c r="H1179" s="247"/>
      <x:c r="I1179" s="247"/>
      <x:c r="J1179" s="249"/>
      <x:c r="K1179" s="247"/>
      <x:c r="L1179" s="247"/>
      <x:c r="M1179" s="113" t="str">
        <x:f>IF(A1179="","",IF(OR(D1179="",E1179=""),"",IF(E1179&lt;=D1179,1,0)))</x:f>
      </x:c>
      <x:c r="N1179" s="120" t="str">
        <x:f>IF(A1179="","",IF(OR(H1179="",I1179=""),"",IFERROR(I1179/H1179,0)))</x:f>
      </x:c>
      <x:c r="O1179" s="113" t="str">
        <x:f>IF(A1179="","",IF(OR(D1179="",E1179=""),"",MAX(0,E1179-D1179)))</x:f>
      </x:c>
      <x:c r="P1179" s="113" t="str">
        <x:f>IF(B1179="","",WEEKDAY(B1179,2))</x:f>
      </x:c>
      <x:c r="Q1179" s="113" t="str">
        <x:f>IF(B1179="","",MONTH(B1179))</x:f>
      </x:c>
      <x:c r="R1179" s="113" t="str">
        <x:f>IF(B1179="","",YEAR(B1179))</x:f>
      </x:c>
    </x:row>
    <x:row r="1180" ht="20" customHeight="1">
      <x:c r="A1180" s="247"/>
      <x:c r="B1180" s="248"/>
      <x:c r="C1180" s="247"/>
      <x:c r="D1180" s="248"/>
      <x:c r="E1180" s="248"/>
      <x:c r="F1180" s="247"/>
      <x:c r="G1180" s="247"/>
      <x:c r="H1180" s="247"/>
      <x:c r="I1180" s="247"/>
      <x:c r="J1180" s="249"/>
      <x:c r="K1180" s="247"/>
      <x:c r="L1180" s="247"/>
      <x:c r="M1180" s="113" t="str">
        <x:f>IF(A1180="","",IF(OR(D1180="",E1180=""),"",IF(E1180&lt;=D1180,1,0)))</x:f>
      </x:c>
      <x:c r="N1180" s="120" t="str">
        <x:f>IF(A1180="","",IF(OR(H1180="",I1180=""),"",IFERROR(I1180/H1180,0)))</x:f>
      </x:c>
      <x:c r="O1180" s="113" t="str">
        <x:f>IF(A1180="","",IF(OR(D1180="",E1180=""),"",MAX(0,E1180-D1180)))</x:f>
      </x:c>
      <x:c r="P1180" s="113" t="str">
        <x:f>IF(B1180="","",WEEKDAY(B1180,2))</x:f>
      </x:c>
      <x:c r="Q1180" s="113" t="str">
        <x:f>IF(B1180="","",MONTH(B1180))</x:f>
      </x:c>
      <x:c r="R1180" s="113" t="str">
        <x:f>IF(B1180="","",YEAR(B1180))</x:f>
      </x:c>
    </x:row>
    <x:row r="1181" ht="20" customHeight="1">
      <x:c r="A1181" s="247"/>
      <x:c r="B1181" s="248"/>
      <x:c r="C1181" s="247"/>
      <x:c r="D1181" s="248"/>
      <x:c r="E1181" s="248"/>
      <x:c r="F1181" s="247"/>
      <x:c r="G1181" s="247"/>
      <x:c r="H1181" s="247"/>
      <x:c r="I1181" s="247"/>
      <x:c r="J1181" s="249"/>
      <x:c r="K1181" s="247"/>
      <x:c r="L1181" s="247"/>
      <x:c r="M1181" s="113" t="str">
        <x:f>IF(A1181="","",IF(OR(D1181="",E1181=""),"",IF(E1181&lt;=D1181,1,0)))</x:f>
      </x:c>
      <x:c r="N1181" s="120" t="str">
        <x:f>IF(A1181="","",IF(OR(H1181="",I1181=""),"",IFERROR(I1181/H1181,0)))</x:f>
      </x:c>
      <x:c r="O1181" s="113" t="str">
        <x:f>IF(A1181="","",IF(OR(D1181="",E1181=""),"",MAX(0,E1181-D1181)))</x:f>
      </x:c>
      <x:c r="P1181" s="113" t="str">
        <x:f>IF(B1181="","",WEEKDAY(B1181,2))</x:f>
      </x:c>
      <x:c r="Q1181" s="113" t="str">
        <x:f>IF(B1181="","",MONTH(B1181))</x:f>
      </x:c>
      <x:c r="R1181" s="113" t="str">
        <x:f>IF(B1181="","",YEAR(B1181))</x:f>
      </x:c>
    </x:row>
    <x:row r="1182" ht="20" customHeight="1">
      <x:c r="A1182" s="247"/>
      <x:c r="B1182" s="248"/>
      <x:c r="C1182" s="247"/>
      <x:c r="D1182" s="248"/>
      <x:c r="E1182" s="248"/>
      <x:c r="F1182" s="247"/>
      <x:c r="G1182" s="247"/>
      <x:c r="H1182" s="247"/>
      <x:c r="I1182" s="247"/>
      <x:c r="J1182" s="249"/>
      <x:c r="K1182" s="247"/>
      <x:c r="L1182" s="247"/>
      <x:c r="M1182" s="113" t="str">
        <x:f>IF(A1182="","",IF(OR(D1182="",E1182=""),"",IF(E1182&lt;=D1182,1,0)))</x:f>
      </x:c>
      <x:c r="N1182" s="120" t="str">
        <x:f>IF(A1182="","",IF(OR(H1182="",I1182=""),"",IFERROR(I1182/H1182,0)))</x:f>
      </x:c>
      <x:c r="O1182" s="113" t="str">
        <x:f>IF(A1182="","",IF(OR(D1182="",E1182=""),"",MAX(0,E1182-D1182)))</x:f>
      </x:c>
      <x:c r="P1182" s="113" t="str">
        <x:f>IF(B1182="","",WEEKDAY(B1182,2))</x:f>
      </x:c>
      <x:c r="Q1182" s="113" t="str">
        <x:f>IF(B1182="","",MONTH(B1182))</x:f>
      </x:c>
      <x:c r="R1182" s="113" t="str">
        <x:f>IF(B1182="","",YEAR(B1182))</x:f>
      </x:c>
    </x:row>
    <x:row r="1183" ht="20" customHeight="1">
      <x:c r="A1183" s="247"/>
      <x:c r="B1183" s="248"/>
      <x:c r="C1183" s="247"/>
      <x:c r="D1183" s="248"/>
      <x:c r="E1183" s="248"/>
      <x:c r="F1183" s="247"/>
      <x:c r="G1183" s="247"/>
      <x:c r="H1183" s="247"/>
      <x:c r="I1183" s="247"/>
      <x:c r="J1183" s="249"/>
      <x:c r="K1183" s="247"/>
      <x:c r="L1183" s="247"/>
      <x:c r="M1183" s="113" t="str">
        <x:f>IF(A1183="","",IF(OR(D1183="",E1183=""),"",IF(E1183&lt;=D1183,1,0)))</x:f>
      </x:c>
      <x:c r="N1183" s="120" t="str">
        <x:f>IF(A1183="","",IF(OR(H1183="",I1183=""),"",IFERROR(I1183/H1183,0)))</x:f>
      </x:c>
      <x:c r="O1183" s="113" t="str">
        <x:f>IF(A1183="","",IF(OR(D1183="",E1183=""),"",MAX(0,E1183-D1183)))</x:f>
      </x:c>
      <x:c r="P1183" s="113" t="str">
        <x:f>IF(B1183="","",WEEKDAY(B1183,2))</x:f>
      </x:c>
      <x:c r="Q1183" s="113" t="str">
        <x:f>IF(B1183="","",MONTH(B1183))</x:f>
      </x:c>
      <x:c r="R1183" s="113" t="str">
        <x:f>IF(B1183="","",YEAR(B1183))</x:f>
      </x:c>
    </x:row>
    <x:row r="1184" ht="20" customHeight="1">
      <x:c r="A1184" s="247"/>
      <x:c r="B1184" s="248"/>
      <x:c r="C1184" s="247"/>
      <x:c r="D1184" s="248"/>
      <x:c r="E1184" s="248"/>
      <x:c r="F1184" s="247"/>
      <x:c r="G1184" s="247"/>
      <x:c r="H1184" s="247"/>
      <x:c r="I1184" s="247"/>
      <x:c r="J1184" s="249"/>
      <x:c r="K1184" s="247"/>
      <x:c r="L1184" s="247"/>
      <x:c r="M1184" s="113" t="str">
        <x:f>IF(A1184="","",IF(OR(D1184="",E1184=""),"",IF(E1184&lt;=D1184,1,0)))</x:f>
      </x:c>
      <x:c r="N1184" s="120" t="str">
        <x:f>IF(A1184="","",IF(OR(H1184="",I1184=""),"",IFERROR(I1184/H1184,0)))</x:f>
      </x:c>
      <x:c r="O1184" s="113" t="str">
        <x:f>IF(A1184="","",IF(OR(D1184="",E1184=""),"",MAX(0,E1184-D1184)))</x:f>
      </x:c>
      <x:c r="P1184" s="113" t="str">
        <x:f>IF(B1184="","",WEEKDAY(B1184,2))</x:f>
      </x:c>
      <x:c r="Q1184" s="113" t="str">
        <x:f>IF(B1184="","",MONTH(B1184))</x:f>
      </x:c>
      <x:c r="R1184" s="113" t="str">
        <x:f>IF(B1184="","",YEAR(B1184))</x:f>
      </x:c>
    </x:row>
    <x:row r="1185" ht="20" customHeight="1">
      <x:c r="A1185" s="247"/>
      <x:c r="B1185" s="248"/>
      <x:c r="C1185" s="247"/>
      <x:c r="D1185" s="248"/>
      <x:c r="E1185" s="248"/>
      <x:c r="F1185" s="247"/>
      <x:c r="G1185" s="247"/>
      <x:c r="H1185" s="247"/>
      <x:c r="I1185" s="247"/>
      <x:c r="J1185" s="249"/>
      <x:c r="K1185" s="247"/>
      <x:c r="L1185" s="247"/>
      <x:c r="M1185" s="113" t="str">
        <x:f>IF(A1185="","",IF(OR(D1185="",E1185=""),"",IF(E1185&lt;=D1185,1,0)))</x:f>
      </x:c>
      <x:c r="N1185" s="120" t="str">
        <x:f>IF(A1185="","",IF(OR(H1185="",I1185=""),"",IFERROR(I1185/H1185,0)))</x:f>
      </x:c>
      <x:c r="O1185" s="113" t="str">
        <x:f>IF(A1185="","",IF(OR(D1185="",E1185=""),"",MAX(0,E1185-D1185)))</x:f>
      </x:c>
      <x:c r="P1185" s="113" t="str">
        <x:f>IF(B1185="","",WEEKDAY(B1185,2))</x:f>
      </x:c>
      <x:c r="Q1185" s="113" t="str">
        <x:f>IF(B1185="","",MONTH(B1185))</x:f>
      </x:c>
      <x:c r="R1185" s="113" t="str">
        <x:f>IF(B1185="","",YEAR(B1185))</x:f>
      </x:c>
    </x:row>
    <x:row r="1186" ht="20" customHeight="1">
      <x:c r="A1186" s="247"/>
      <x:c r="B1186" s="248"/>
      <x:c r="C1186" s="247"/>
      <x:c r="D1186" s="248"/>
      <x:c r="E1186" s="248"/>
      <x:c r="F1186" s="247"/>
      <x:c r="G1186" s="247"/>
      <x:c r="H1186" s="247"/>
      <x:c r="I1186" s="247"/>
      <x:c r="J1186" s="249"/>
      <x:c r="K1186" s="247"/>
      <x:c r="L1186" s="247"/>
      <x:c r="M1186" s="113" t="str">
        <x:f>IF(A1186="","",IF(OR(D1186="",E1186=""),"",IF(E1186&lt;=D1186,1,0)))</x:f>
      </x:c>
      <x:c r="N1186" s="120" t="str">
        <x:f>IF(A1186="","",IF(OR(H1186="",I1186=""),"",IFERROR(I1186/H1186,0)))</x:f>
      </x:c>
      <x:c r="O1186" s="113" t="str">
        <x:f>IF(A1186="","",IF(OR(D1186="",E1186=""),"",MAX(0,E1186-D1186)))</x:f>
      </x:c>
      <x:c r="P1186" s="113" t="str">
        <x:f>IF(B1186="","",WEEKDAY(B1186,2))</x:f>
      </x:c>
      <x:c r="Q1186" s="113" t="str">
        <x:f>IF(B1186="","",MONTH(B1186))</x:f>
      </x:c>
      <x:c r="R1186" s="113" t="str">
        <x:f>IF(B1186="","",YEAR(B1186))</x:f>
      </x:c>
    </x:row>
    <x:row r="1187" ht="20" customHeight="1">
      <x:c r="A1187" s="247"/>
      <x:c r="B1187" s="248"/>
      <x:c r="C1187" s="247"/>
      <x:c r="D1187" s="248"/>
      <x:c r="E1187" s="248"/>
      <x:c r="F1187" s="247"/>
      <x:c r="G1187" s="247"/>
      <x:c r="H1187" s="247"/>
      <x:c r="I1187" s="247"/>
      <x:c r="J1187" s="249"/>
      <x:c r="K1187" s="247"/>
      <x:c r="L1187" s="247"/>
      <x:c r="M1187" s="113" t="str">
        <x:f>IF(A1187="","",IF(OR(D1187="",E1187=""),"",IF(E1187&lt;=D1187,1,0)))</x:f>
      </x:c>
      <x:c r="N1187" s="120" t="str">
        <x:f>IF(A1187="","",IF(OR(H1187="",I1187=""),"",IFERROR(I1187/H1187,0)))</x:f>
      </x:c>
      <x:c r="O1187" s="113" t="str">
        <x:f>IF(A1187="","",IF(OR(D1187="",E1187=""),"",MAX(0,E1187-D1187)))</x:f>
      </x:c>
      <x:c r="P1187" s="113" t="str">
        <x:f>IF(B1187="","",WEEKDAY(B1187,2))</x:f>
      </x:c>
      <x:c r="Q1187" s="113" t="str">
        <x:f>IF(B1187="","",MONTH(B1187))</x:f>
      </x:c>
      <x:c r="R1187" s="113" t="str">
        <x:f>IF(B1187="","",YEAR(B1187))</x:f>
      </x:c>
    </x:row>
    <x:row r="1188" ht="20" customHeight="1">
      <x:c r="A1188" s="247"/>
      <x:c r="B1188" s="248"/>
      <x:c r="C1188" s="247"/>
      <x:c r="D1188" s="248"/>
      <x:c r="E1188" s="248"/>
      <x:c r="F1188" s="247"/>
      <x:c r="G1188" s="247"/>
      <x:c r="H1188" s="247"/>
      <x:c r="I1188" s="247"/>
      <x:c r="J1188" s="249"/>
      <x:c r="K1188" s="247"/>
      <x:c r="L1188" s="247"/>
      <x:c r="M1188" s="113" t="str">
        <x:f>IF(A1188="","",IF(OR(D1188="",E1188=""),"",IF(E1188&lt;=D1188,1,0)))</x:f>
      </x:c>
      <x:c r="N1188" s="120" t="str">
        <x:f>IF(A1188="","",IF(OR(H1188="",I1188=""),"",IFERROR(I1188/H1188,0)))</x:f>
      </x:c>
      <x:c r="O1188" s="113" t="str">
        <x:f>IF(A1188="","",IF(OR(D1188="",E1188=""),"",MAX(0,E1188-D1188)))</x:f>
      </x:c>
      <x:c r="P1188" s="113" t="str">
        <x:f>IF(B1188="","",WEEKDAY(B1188,2))</x:f>
      </x:c>
      <x:c r="Q1188" s="113" t="str">
        <x:f>IF(B1188="","",MONTH(B1188))</x:f>
      </x:c>
      <x:c r="R1188" s="113" t="str">
        <x:f>IF(B1188="","",YEAR(B1188))</x:f>
      </x:c>
    </x:row>
    <x:row r="1189" ht="20" customHeight="1">
      <x:c r="A1189" s="247"/>
      <x:c r="B1189" s="248"/>
      <x:c r="C1189" s="247"/>
      <x:c r="D1189" s="248"/>
      <x:c r="E1189" s="248"/>
      <x:c r="F1189" s="247"/>
      <x:c r="G1189" s="247"/>
      <x:c r="H1189" s="247"/>
      <x:c r="I1189" s="247"/>
      <x:c r="J1189" s="249"/>
      <x:c r="K1189" s="247"/>
      <x:c r="L1189" s="247"/>
      <x:c r="M1189" s="113" t="str">
        <x:f>IF(A1189="","",IF(OR(D1189="",E1189=""),"",IF(E1189&lt;=D1189,1,0)))</x:f>
      </x:c>
      <x:c r="N1189" s="120" t="str">
        <x:f>IF(A1189="","",IF(OR(H1189="",I1189=""),"",IFERROR(I1189/H1189,0)))</x:f>
      </x:c>
      <x:c r="O1189" s="113" t="str">
        <x:f>IF(A1189="","",IF(OR(D1189="",E1189=""),"",MAX(0,E1189-D1189)))</x:f>
      </x:c>
      <x:c r="P1189" s="113" t="str">
        <x:f>IF(B1189="","",WEEKDAY(B1189,2))</x:f>
      </x:c>
      <x:c r="Q1189" s="113" t="str">
        <x:f>IF(B1189="","",MONTH(B1189))</x:f>
      </x:c>
      <x:c r="R1189" s="113" t="str">
        <x:f>IF(B1189="","",YEAR(B1189))</x:f>
      </x:c>
    </x:row>
    <x:row r="1190" ht="20" customHeight="1">
      <x:c r="A1190" s="247"/>
      <x:c r="B1190" s="248"/>
      <x:c r="C1190" s="247"/>
      <x:c r="D1190" s="248"/>
      <x:c r="E1190" s="248"/>
      <x:c r="F1190" s="247"/>
      <x:c r="G1190" s="247"/>
      <x:c r="H1190" s="247"/>
      <x:c r="I1190" s="247"/>
      <x:c r="J1190" s="249"/>
      <x:c r="K1190" s="247"/>
      <x:c r="L1190" s="247"/>
      <x:c r="M1190" s="113" t="str">
        <x:f>IF(A1190="","",IF(OR(D1190="",E1190=""),"",IF(E1190&lt;=D1190,1,0)))</x:f>
      </x:c>
      <x:c r="N1190" s="120" t="str">
        <x:f>IF(A1190="","",IF(OR(H1190="",I1190=""),"",IFERROR(I1190/H1190,0)))</x:f>
      </x:c>
      <x:c r="O1190" s="113" t="str">
        <x:f>IF(A1190="","",IF(OR(D1190="",E1190=""),"",MAX(0,E1190-D1190)))</x:f>
      </x:c>
      <x:c r="P1190" s="113" t="str">
        <x:f>IF(B1190="","",WEEKDAY(B1190,2))</x:f>
      </x:c>
      <x:c r="Q1190" s="113" t="str">
        <x:f>IF(B1190="","",MONTH(B1190))</x:f>
      </x:c>
      <x:c r="R1190" s="113" t="str">
        <x:f>IF(B1190="","",YEAR(B1190))</x:f>
      </x:c>
    </x:row>
    <x:row r="1191" ht="20" customHeight="1">
      <x:c r="A1191" s="247"/>
      <x:c r="B1191" s="248"/>
      <x:c r="C1191" s="247"/>
      <x:c r="D1191" s="248"/>
      <x:c r="E1191" s="248"/>
      <x:c r="F1191" s="247"/>
      <x:c r="G1191" s="247"/>
      <x:c r="H1191" s="247"/>
      <x:c r="I1191" s="247"/>
      <x:c r="J1191" s="249"/>
      <x:c r="K1191" s="247"/>
      <x:c r="L1191" s="247"/>
      <x:c r="M1191" s="113" t="str">
        <x:f>IF(A1191="","",IF(OR(D1191="",E1191=""),"",IF(E1191&lt;=D1191,1,0)))</x:f>
      </x:c>
      <x:c r="N1191" s="120" t="str">
        <x:f>IF(A1191="","",IF(OR(H1191="",I1191=""),"",IFERROR(I1191/H1191,0)))</x:f>
      </x:c>
      <x:c r="O1191" s="113" t="str">
        <x:f>IF(A1191="","",IF(OR(D1191="",E1191=""),"",MAX(0,E1191-D1191)))</x:f>
      </x:c>
      <x:c r="P1191" s="113" t="str">
        <x:f>IF(B1191="","",WEEKDAY(B1191,2))</x:f>
      </x:c>
      <x:c r="Q1191" s="113" t="str">
        <x:f>IF(B1191="","",MONTH(B1191))</x:f>
      </x:c>
      <x:c r="R1191" s="113" t="str">
        <x:f>IF(B1191="","",YEAR(B1191))</x:f>
      </x:c>
    </x:row>
    <x:row r="1192" ht="20" customHeight="1">
      <x:c r="A1192" s="247"/>
      <x:c r="B1192" s="248"/>
      <x:c r="C1192" s="247"/>
      <x:c r="D1192" s="248"/>
      <x:c r="E1192" s="248"/>
      <x:c r="F1192" s="247"/>
      <x:c r="G1192" s="247"/>
      <x:c r="H1192" s="247"/>
      <x:c r="I1192" s="247"/>
      <x:c r="J1192" s="249"/>
      <x:c r="K1192" s="247"/>
      <x:c r="L1192" s="247"/>
      <x:c r="M1192" s="113" t="str">
        <x:f>IF(A1192="","",IF(OR(D1192="",E1192=""),"",IF(E1192&lt;=D1192,1,0)))</x:f>
      </x:c>
      <x:c r="N1192" s="120" t="str">
        <x:f>IF(A1192="","",IF(OR(H1192="",I1192=""),"",IFERROR(I1192/H1192,0)))</x:f>
      </x:c>
      <x:c r="O1192" s="113" t="str">
        <x:f>IF(A1192="","",IF(OR(D1192="",E1192=""),"",MAX(0,E1192-D1192)))</x:f>
      </x:c>
      <x:c r="P1192" s="113" t="str">
        <x:f>IF(B1192="","",WEEKDAY(B1192,2))</x:f>
      </x:c>
      <x:c r="Q1192" s="113" t="str">
        <x:f>IF(B1192="","",MONTH(B1192))</x:f>
      </x:c>
      <x:c r="R1192" s="113" t="str">
        <x:f>IF(B1192="","",YEAR(B1192))</x:f>
      </x:c>
    </x:row>
    <x:row r="1193" ht="20" customHeight="1">
      <x:c r="A1193" s="247"/>
      <x:c r="B1193" s="248"/>
      <x:c r="C1193" s="247"/>
      <x:c r="D1193" s="248"/>
      <x:c r="E1193" s="248"/>
      <x:c r="F1193" s="247"/>
      <x:c r="G1193" s="247"/>
      <x:c r="H1193" s="247"/>
      <x:c r="I1193" s="247"/>
      <x:c r="J1193" s="249"/>
      <x:c r="K1193" s="247"/>
      <x:c r="L1193" s="247"/>
      <x:c r="M1193" s="113" t="str">
        <x:f>IF(A1193="","",IF(OR(D1193="",E1193=""),"",IF(E1193&lt;=D1193,1,0)))</x:f>
      </x:c>
      <x:c r="N1193" s="120" t="str">
        <x:f>IF(A1193="","",IF(OR(H1193="",I1193=""),"",IFERROR(I1193/H1193,0)))</x:f>
      </x:c>
      <x:c r="O1193" s="113" t="str">
        <x:f>IF(A1193="","",IF(OR(D1193="",E1193=""),"",MAX(0,E1193-D1193)))</x:f>
      </x:c>
      <x:c r="P1193" s="113" t="str">
        <x:f>IF(B1193="","",WEEKDAY(B1193,2))</x:f>
      </x:c>
      <x:c r="Q1193" s="113" t="str">
        <x:f>IF(B1193="","",MONTH(B1193))</x:f>
      </x:c>
      <x:c r="R1193" s="113" t="str">
        <x:f>IF(B1193="","",YEAR(B1193))</x:f>
      </x:c>
    </x:row>
    <x:row r="1194" ht="20" customHeight="1">
      <x:c r="A1194" s="247"/>
      <x:c r="B1194" s="248"/>
      <x:c r="C1194" s="247"/>
      <x:c r="D1194" s="248"/>
      <x:c r="E1194" s="248"/>
      <x:c r="F1194" s="247"/>
      <x:c r="G1194" s="247"/>
      <x:c r="H1194" s="247"/>
      <x:c r="I1194" s="247"/>
      <x:c r="J1194" s="249"/>
      <x:c r="K1194" s="247"/>
      <x:c r="L1194" s="247"/>
      <x:c r="M1194" s="113" t="str">
        <x:f>IF(A1194="","",IF(OR(D1194="",E1194=""),"",IF(E1194&lt;=D1194,1,0)))</x:f>
      </x:c>
      <x:c r="N1194" s="120" t="str">
        <x:f>IF(A1194="","",IF(OR(H1194="",I1194=""),"",IFERROR(I1194/H1194,0)))</x:f>
      </x:c>
      <x:c r="O1194" s="113" t="str">
        <x:f>IF(A1194="","",IF(OR(D1194="",E1194=""),"",MAX(0,E1194-D1194)))</x:f>
      </x:c>
      <x:c r="P1194" s="113" t="str">
        <x:f>IF(B1194="","",WEEKDAY(B1194,2))</x:f>
      </x:c>
      <x:c r="Q1194" s="113" t="str">
        <x:f>IF(B1194="","",MONTH(B1194))</x:f>
      </x:c>
      <x:c r="R1194" s="113" t="str">
        <x:f>IF(B1194="","",YEAR(B1194))</x:f>
      </x:c>
    </x:row>
    <x:row r="1195" ht="20" customHeight="1">
      <x:c r="A1195" s="247"/>
      <x:c r="B1195" s="248"/>
      <x:c r="C1195" s="247"/>
      <x:c r="D1195" s="248"/>
      <x:c r="E1195" s="248"/>
      <x:c r="F1195" s="247"/>
      <x:c r="G1195" s="247"/>
      <x:c r="H1195" s="247"/>
      <x:c r="I1195" s="247"/>
      <x:c r="J1195" s="249"/>
      <x:c r="K1195" s="247"/>
      <x:c r="L1195" s="247"/>
      <x:c r="M1195" s="113" t="str">
        <x:f>IF(A1195="","",IF(OR(D1195="",E1195=""),"",IF(E1195&lt;=D1195,1,0)))</x:f>
      </x:c>
      <x:c r="N1195" s="120" t="str">
        <x:f>IF(A1195="","",IF(OR(H1195="",I1195=""),"",IFERROR(I1195/H1195,0)))</x:f>
      </x:c>
      <x:c r="O1195" s="113" t="str">
        <x:f>IF(A1195="","",IF(OR(D1195="",E1195=""),"",MAX(0,E1195-D1195)))</x:f>
      </x:c>
      <x:c r="P1195" s="113" t="str">
        <x:f>IF(B1195="","",WEEKDAY(B1195,2))</x:f>
      </x:c>
      <x:c r="Q1195" s="113" t="str">
        <x:f>IF(B1195="","",MONTH(B1195))</x:f>
      </x:c>
      <x:c r="R1195" s="113" t="str">
        <x:f>IF(B1195="","",YEAR(B1195))</x:f>
      </x:c>
    </x:row>
    <x:row r="1196" ht="20" customHeight="1">
      <x:c r="A1196" s="247"/>
      <x:c r="B1196" s="248"/>
      <x:c r="C1196" s="247"/>
      <x:c r="D1196" s="248"/>
      <x:c r="E1196" s="248"/>
      <x:c r="F1196" s="247"/>
      <x:c r="G1196" s="247"/>
      <x:c r="H1196" s="247"/>
      <x:c r="I1196" s="247"/>
      <x:c r="J1196" s="249"/>
      <x:c r="K1196" s="247"/>
      <x:c r="L1196" s="247"/>
      <x:c r="M1196" s="113" t="str">
        <x:f>IF(A1196="","",IF(OR(D1196="",E1196=""),"",IF(E1196&lt;=D1196,1,0)))</x:f>
      </x:c>
      <x:c r="N1196" s="120" t="str">
        <x:f>IF(A1196="","",IF(OR(H1196="",I1196=""),"",IFERROR(I1196/H1196,0)))</x:f>
      </x:c>
      <x:c r="O1196" s="113" t="str">
        <x:f>IF(A1196="","",IF(OR(D1196="",E1196=""),"",MAX(0,E1196-D1196)))</x:f>
      </x:c>
      <x:c r="P1196" s="113" t="str">
        <x:f>IF(B1196="","",WEEKDAY(B1196,2))</x:f>
      </x:c>
      <x:c r="Q1196" s="113" t="str">
        <x:f>IF(B1196="","",MONTH(B1196))</x:f>
      </x:c>
      <x:c r="R1196" s="113" t="str">
        <x:f>IF(B1196="","",YEAR(B1196))</x:f>
      </x:c>
    </x:row>
    <x:row r="1197" ht="20" customHeight="1">
      <x:c r="A1197" s="247"/>
      <x:c r="B1197" s="248"/>
      <x:c r="C1197" s="247"/>
      <x:c r="D1197" s="248"/>
      <x:c r="E1197" s="248"/>
      <x:c r="F1197" s="247"/>
      <x:c r="G1197" s="247"/>
      <x:c r="H1197" s="247"/>
      <x:c r="I1197" s="247"/>
      <x:c r="J1197" s="249"/>
      <x:c r="K1197" s="247"/>
      <x:c r="L1197" s="247"/>
      <x:c r="M1197" s="113" t="str">
        <x:f>IF(A1197="","",IF(OR(D1197="",E1197=""),"",IF(E1197&lt;=D1197,1,0)))</x:f>
      </x:c>
      <x:c r="N1197" s="120" t="str">
        <x:f>IF(A1197="","",IF(OR(H1197="",I1197=""),"",IFERROR(I1197/H1197,0)))</x:f>
      </x:c>
      <x:c r="O1197" s="113" t="str">
        <x:f>IF(A1197="","",IF(OR(D1197="",E1197=""),"",MAX(0,E1197-D1197)))</x:f>
      </x:c>
      <x:c r="P1197" s="113" t="str">
        <x:f>IF(B1197="","",WEEKDAY(B1197,2))</x:f>
      </x:c>
      <x:c r="Q1197" s="113" t="str">
        <x:f>IF(B1197="","",MONTH(B1197))</x:f>
      </x:c>
      <x:c r="R1197" s="113" t="str">
        <x:f>IF(B1197="","",YEAR(B1197))</x:f>
      </x:c>
    </x:row>
    <x:row r="1198" ht="20" customHeight="1">
      <x:c r="A1198" s="247"/>
      <x:c r="B1198" s="248"/>
      <x:c r="C1198" s="247"/>
      <x:c r="D1198" s="248"/>
      <x:c r="E1198" s="248"/>
      <x:c r="F1198" s="247"/>
      <x:c r="G1198" s="247"/>
      <x:c r="H1198" s="247"/>
      <x:c r="I1198" s="247"/>
      <x:c r="J1198" s="249"/>
      <x:c r="K1198" s="247"/>
      <x:c r="L1198" s="247"/>
      <x:c r="M1198" s="113" t="str">
        <x:f>IF(A1198="","",IF(OR(D1198="",E1198=""),"",IF(E1198&lt;=D1198,1,0)))</x:f>
      </x:c>
      <x:c r="N1198" s="120" t="str">
        <x:f>IF(A1198="","",IF(OR(H1198="",I1198=""),"",IFERROR(I1198/H1198,0)))</x:f>
      </x:c>
      <x:c r="O1198" s="113" t="str">
        <x:f>IF(A1198="","",IF(OR(D1198="",E1198=""),"",MAX(0,E1198-D1198)))</x:f>
      </x:c>
      <x:c r="P1198" s="113" t="str">
        <x:f>IF(B1198="","",WEEKDAY(B1198,2))</x:f>
      </x:c>
      <x:c r="Q1198" s="113" t="str">
        <x:f>IF(B1198="","",MONTH(B1198))</x:f>
      </x:c>
      <x:c r="R1198" s="113" t="str">
        <x:f>IF(B1198="","",YEAR(B1198))</x:f>
      </x:c>
    </x:row>
    <x:row r="1199" ht="20" customHeight="1">
      <x:c r="A1199" s="247"/>
      <x:c r="B1199" s="248"/>
      <x:c r="C1199" s="247"/>
      <x:c r="D1199" s="248"/>
      <x:c r="E1199" s="248"/>
      <x:c r="F1199" s="247"/>
      <x:c r="G1199" s="247"/>
      <x:c r="H1199" s="247"/>
      <x:c r="I1199" s="247"/>
      <x:c r="J1199" s="249"/>
      <x:c r="K1199" s="247"/>
      <x:c r="L1199" s="247"/>
      <x:c r="M1199" s="113" t="str">
        <x:f>IF(A1199="","",IF(OR(D1199="",E1199=""),"",IF(E1199&lt;=D1199,1,0)))</x:f>
      </x:c>
      <x:c r="N1199" s="120" t="str">
        <x:f>IF(A1199="","",IF(OR(H1199="",I1199=""),"",IFERROR(I1199/H1199,0)))</x:f>
      </x:c>
      <x:c r="O1199" s="113" t="str">
        <x:f>IF(A1199="","",IF(OR(D1199="",E1199=""),"",MAX(0,E1199-D1199)))</x:f>
      </x:c>
      <x:c r="P1199" s="113" t="str">
        <x:f>IF(B1199="","",WEEKDAY(B1199,2))</x:f>
      </x:c>
      <x:c r="Q1199" s="113" t="str">
        <x:f>IF(B1199="","",MONTH(B1199))</x:f>
      </x:c>
      <x:c r="R1199" s="113" t="str">
        <x:f>IF(B1199="","",YEAR(B1199))</x:f>
      </x:c>
    </x:row>
    <x:row r="1200" ht="20" customHeight="1">
      <x:c r="A1200" s="247"/>
      <x:c r="B1200" s="248"/>
      <x:c r="C1200" s="247"/>
      <x:c r="D1200" s="248"/>
      <x:c r="E1200" s="248"/>
      <x:c r="F1200" s="247"/>
      <x:c r="G1200" s="247"/>
      <x:c r="H1200" s="247"/>
      <x:c r="I1200" s="247"/>
      <x:c r="J1200" s="249"/>
      <x:c r="K1200" s="247"/>
      <x:c r="L1200" s="247"/>
      <x:c r="M1200" s="113" t="str">
        <x:f>IF(A1200="","",IF(OR(D1200="",E1200=""),"",IF(E1200&lt;=D1200,1,0)))</x:f>
      </x:c>
      <x:c r="N1200" s="120" t="str">
        <x:f>IF(A1200="","",IF(OR(H1200="",I1200=""),"",IFERROR(I1200/H1200,0)))</x:f>
      </x:c>
      <x:c r="O1200" s="113" t="str">
        <x:f>IF(A1200="","",IF(OR(D1200="",E1200=""),"",MAX(0,E1200-D1200)))</x:f>
      </x:c>
      <x:c r="P1200" s="113" t="str">
        <x:f>IF(B1200="","",WEEKDAY(B1200,2))</x:f>
      </x:c>
      <x:c r="Q1200" s="113" t="str">
        <x:f>IF(B1200="","",MONTH(B1200))</x:f>
      </x:c>
      <x:c r="R1200" s="113" t="str">
        <x:f>IF(B1200="","",YEAR(B1200))</x:f>
      </x:c>
    </x:row>
    <x:row r="1201" ht="20" customHeight="1">
      <x:c r="A1201" s="247"/>
      <x:c r="B1201" s="248"/>
      <x:c r="C1201" s="247"/>
      <x:c r="D1201" s="248"/>
      <x:c r="E1201" s="248"/>
      <x:c r="F1201" s="247"/>
      <x:c r="G1201" s="247"/>
      <x:c r="H1201" s="247"/>
      <x:c r="I1201" s="247"/>
      <x:c r="J1201" s="249"/>
      <x:c r="K1201" s="247"/>
      <x:c r="L1201" s="247"/>
      <x:c r="M1201" s="113" t="str">
        <x:f>IF(A1201="","",IF(OR(D1201="",E1201=""),"",IF(E1201&lt;=D1201,1,0)))</x:f>
      </x:c>
      <x:c r="N1201" s="120" t="str">
        <x:f>IF(A1201="","",IF(OR(H1201="",I1201=""),"",IFERROR(I1201/H1201,0)))</x:f>
      </x:c>
      <x:c r="O1201" s="113" t="str">
        <x:f>IF(A1201="","",IF(OR(D1201="",E1201=""),"",MAX(0,E1201-D1201)))</x:f>
      </x:c>
      <x:c r="P1201" s="113" t="str">
        <x:f>IF(B1201="","",WEEKDAY(B1201,2))</x:f>
      </x:c>
      <x:c r="Q1201" s="113" t="str">
        <x:f>IF(B1201="","",MONTH(B1201))</x:f>
      </x:c>
      <x:c r="R1201" s="113" t="str">
        <x:f>IF(B1201="","",YEAR(B1201))</x:f>
      </x:c>
    </x:row>
    <x:row r="1202" ht="20" customHeight="1">
      <x:c r="A1202" s="247"/>
      <x:c r="B1202" s="248"/>
      <x:c r="C1202" s="247"/>
      <x:c r="D1202" s="248"/>
      <x:c r="E1202" s="248"/>
      <x:c r="F1202" s="247"/>
      <x:c r="G1202" s="247"/>
      <x:c r="H1202" s="247"/>
      <x:c r="I1202" s="247"/>
      <x:c r="J1202" s="249"/>
      <x:c r="K1202" s="247"/>
      <x:c r="L1202" s="247"/>
      <x:c r="M1202" s="113" t="str">
        <x:f>IF(A1202="","",IF(OR(D1202="",E1202=""),"",IF(E1202&lt;=D1202,1,0)))</x:f>
      </x:c>
      <x:c r="N1202" s="120" t="str">
        <x:f>IF(A1202="","",IF(OR(H1202="",I1202=""),"",IFERROR(I1202/H1202,0)))</x:f>
      </x:c>
      <x:c r="O1202" s="113" t="str">
        <x:f>IF(A1202="","",IF(OR(D1202="",E1202=""),"",MAX(0,E1202-D1202)))</x:f>
      </x:c>
      <x:c r="P1202" s="113" t="str">
        <x:f>IF(B1202="","",WEEKDAY(B1202,2))</x:f>
      </x:c>
      <x:c r="Q1202" s="113" t="str">
        <x:f>IF(B1202="","",MONTH(B1202))</x:f>
      </x:c>
      <x:c r="R1202" s="113" t="str">
        <x:f>IF(B1202="","",YEAR(B1202))</x:f>
      </x:c>
    </x:row>
    <x:row r="1203" ht="20" customHeight="1">
      <x:c r="A1203" s="247"/>
      <x:c r="B1203" s="248"/>
      <x:c r="C1203" s="247"/>
      <x:c r="D1203" s="248"/>
      <x:c r="E1203" s="248"/>
      <x:c r="F1203" s="247"/>
      <x:c r="G1203" s="247"/>
      <x:c r="H1203" s="247"/>
      <x:c r="I1203" s="247"/>
      <x:c r="J1203" s="249"/>
      <x:c r="K1203" s="247"/>
      <x:c r="L1203" s="247"/>
      <x:c r="M1203" s="113" t="str">
        <x:f>IF(A1203="","",IF(OR(D1203="",E1203=""),"",IF(E1203&lt;=D1203,1,0)))</x:f>
      </x:c>
      <x:c r="N1203" s="120" t="str">
        <x:f>IF(A1203="","",IF(OR(H1203="",I1203=""),"",IFERROR(I1203/H1203,0)))</x:f>
      </x:c>
      <x:c r="O1203" s="113" t="str">
        <x:f>IF(A1203="","",IF(OR(D1203="",E1203=""),"",MAX(0,E1203-D1203)))</x:f>
      </x:c>
      <x:c r="P1203" s="113" t="str">
        <x:f>IF(B1203="","",WEEKDAY(B1203,2))</x:f>
      </x:c>
      <x:c r="Q1203" s="113" t="str">
        <x:f>IF(B1203="","",MONTH(B1203))</x:f>
      </x:c>
      <x:c r="R1203" s="113" t="str">
        <x:f>IF(B1203="","",YEAR(B1203))</x:f>
      </x:c>
    </x:row>
    <x:row r="1204" ht="20" customHeight="1">
      <x:c r="A1204" s="247"/>
      <x:c r="B1204" s="248"/>
      <x:c r="C1204" s="247"/>
      <x:c r="D1204" s="248"/>
      <x:c r="E1204" s="248"/>
      <x:c r="F1204" s="247"/>
      <x:c r="G1204" s="247"/>
      <x:c r="H1204" s="247"/>
      <x:c r="I1204" s="247"/>
      <x:c r="J1204" s="249"/>
      <x:c r="K1204" s="247"/>
      <x:c r="L1204" s="247"/>
      <x:c r="M1204" s="113" t="str">
        <x:f>IF(A1204="","",IF(OR(D1204="",E1204=""),"",IF(E1204&lt;=D1204,1,0)))</x:f>
      </x:c>
      <x:c r="N1204" s="120" t="str">
        <x:f>IF(A1204="","",IF(OR(H1204="",I1204=""),"",IFERROR(I1204/H1204,0)))</x:f>
      </x:c>
      <x:c r="O1204" s="113" t="str">
        <x:f>IF(A1204="","",IF(OR(D1204="",E1204=""),"",MAX(0,E1204-D1204)))</x:f>
      </x:c>
      <x:c r="P1204" s="113" t="str">
        <x:f>IF(B1204="","",WEEKDAY(B1204,2))</x:f>
      </x:c>
      <x:c r="Q1204" s="113" t="str">
        <x:f>IF(B1204="","",MONTH(B1204))</x:f>
      </x:c>
      <x:c r="R1204" s="113" t="str">
        <x:f>IF(B1204="","",YEAR(B1204))</x:f>
      </x:c>
    </x:row>
    <x:row r="1205" ht="20" customHeight="1">
      <x:c r="A1205" s="247"/>
      <x:c r="B1205" s="248"/>
      <x:c r="C1205" s="247"/>
      <x:c r="D1205" s="248"/>
      <x:c r="E1205" s="248"/>
      <x:c r="F1205" s="247"/>
      <x:c r="G1205" s="247"/>
      <x:c r="H1205" s="247"/>
      <x:c r="I1205" s="247"/>
      <x:c r="J1205" s="249"/>
      <x:c r="K1205" s="247"/>
      <x:c r="L1205" s="247"/>
      <x:c r="M1205" s="113" t="str">
        <x:f>IF(A1205="","",IF(OR(D1205="",E1205=""),"",IF(E1205&lt;=D1205,1,0)))</x:f>
      </x:c>
      <x:c r="N1205" s="120" t="str">
        <x:f>IF(A1205="","",IF(OR(H1205="",I1205=""),"",IFERROR(I1205/H1205,0)))</x:f>
      </x:c>
      <x:c r="O1205" s="113" t="str">
        <x:f>IF(A1205="","",IF(OR(D1205="",E1205=""),"",MAX(0,E1205-D1205)))</x:f>
      </x:c>
      <x:c r="P1205" s="113" t="str">
        <x:f>IF(B1205="","",WEEKDAY(B1205,2))</x:f>
      </x:c>
      <x:c r="Q1205" s="113" t="str">
        <x:f>IF(B1205="","",MONTH(B1205))</x:f>
      </x:c>
      <x:c r="R1205" s="113" t="str">
        <x:f>IF(B1205="","",YEAR(B1205))</x:f>
      </x:c>
    </x:row>
    <x:row r="1206" ht="20" customHeight="1">
      <x:c r="A1206" s="247"/>
      <x:c r="B1206" s="248"/>
      <x:c r="C1206" s="247"/>
      <x:c r="D1206" s="248"/>
      <x:c r="E1206" s="248"/>
      <x:c r="F1206" s="247"/>
      <x:c r="G1206" s="247"/>
      <x:c r="H1206" s="247"/>
      <x:c r="I1206" s="247"/>
      <x:c r="J1206" s="249"/>
      <x:c r="K1206" s="247"/>
      <x:c r="L1206" s="247"/>
      <x:c r="M1206" s="113" t="str">
        <x:f>IF(A1206="","",IF(OR(D1206="",E1206=""),"",IF(E1206&lt;=D1206,1,0)))</x:f>
      </x:c>
      <x:c r="N1206" s="120" t="str">
        <x:f>IF(A1206="","",IF(OR(H1206="",I1206=""),"",IFERROR(I1206/H1206,0)))</x:f>
      </x:c>
      <x:c r="O1206" s="113" t="str">
        <x:f>IF(A1206="","",IF(OR(D1206="",E1206=""),"",MAX(0,E1206-D1206)))</x:f>
      </x:c>
      <x:c r="P1206" s="113" t="str">
        <x:f>IF(B1206="","",WEEKDAY(B1206,2))</x:f>
      </x:c>
      <x:c r="Q1206" s="113" t="str">
        <x:f>IF(B1206="","",MONTH(B1206))</x:f>
      </x:c>
      <x:c r="R1206" s="113" t="str">
        <x:f>IF(B1206="","",YEAR(B1206))</x:f>
      </x:c>
    </x:row>
    <x:row r="1207" ht="20" customHeight="1">
      <x:c r="A1207" s="247"/>
      <x:c r="B1207" s="248"/>
      <x:c r="C1207" s="247"/>
      <x:c r="D1207" s="248"/>
      <x:c r="E1207" s="248"/>
      <x:c r="F1207" s="247"/>
      <x:c r="G1207" s="247"/>
      <x:c r="H1207" s="247"/>
      <x:c r="I1207" s="247"/>
      <x:c r="J1207" s="249"/>
      <x:c r="K1207" s="247"/>
      <x:c r="L1207" s="247"/>
      <x:c r="M1207" s="113" t="str">
        <x:f>IF(A1207="","",IF(OR(D1207="",E1207=""),"",IF(E1207&lt;=D1207,1,0)))</x:f>
      </x:c>
      <x:c r="N1207" s="120" t="str">
        <x:f>IF(A1207="","",IF(OR(H1207="",I1207=""),"",IFERROR(I1207/H1207,0)))</x:f>
      </x:c>
      <x:c r="O1207" s="113" t="str">
        <x:f>IF(A1207="","",IF(OR(D1207="",E1207=""),"",MAX(0,E1207-D1207)))</x:f>
      </x:c>
      <x:c r="P1207" s="113" t="str">
        <x:f>IF(B1207="","",WEEKDAY(B1207,2))</x:f>
      </x:c>
      <x:c r="Q1207" s="113" t="str">
        <x:f>IF(B1207="","",MONTH(B1207))</x:f>
      </x:c>
      <x:c r="R1207" s="113" t="str">
        <x:f>IF(B1207="","",YEAR(B1207))</x:f>
      </x:c>
    </x:row>
    <x:row r="1208" ht="20" customHeight="1">
      <x:c r="A1208" s="247"/>
      <x:c r="B1208" s="248"/>
      <x:c r="C1208" s="247"/>
      <x:c r="D1208" s="248"/>
      <x:c r="E1208" s="248"/>
      <x:c r="F1208" s="247"/>
      <x:c r="G1208" s="247"/>
      <x:c r="H1208" s="247"/>
      <x:c r="I1208" s="247"/>
      <x:c r="J1208" s="249"/>
      <x:c r="K1208" s="247"/>
      <x:c r="L1208" s="247"/>
      <x:c r="M1208" s="113" t="str">
        <x:f>IF(A1208="","",IF(OR(D1208="",E1208=""),"",IF(E1208&lt;=D1208,1,0)))</x:f>
      </x:c>
      <x:c r="N1208" s="120" t="str">
        <x:f>IF(A1208="","",IF(OR(H1208="",I1208=""),"",IFERROR(I1208/H1208,0)))</x:f>
      </x:c>
      <x:c r="O1208" s="113" t="str">
        <x:f>IF(A1208="","",IF(OR(D1208="",E1208=""),"",MAX(0,E1208-D1208)))</x:f>
      </x:c>
      <x:c r="P1208" s="113" t="str">
        <x:f>IF(B1208="","",WEEKDAY(B1208,2))</x:f>
      </x:c>
      <x:c r="Q1208" s="113" t="str">
        <x:f>IF(B1208="","",MONTH(B1208))</x:f>
      </x:c>
      <x:c r="R1208" s="113" t="str">
        <x:f>IF(B1208="","",YEAR(B1208))</x:f>
      </x:c>
    </x:row>
    <x:row r="1209" ht="20" customHeight="1">
      <x:c r="A1209" s="247"/>
      <x:c r="B1209" s="248"/>
      <x:c r="C1209" s="247"/>
      <x:c r="D1209" s="248"/>
      <x:c r="E1209" s="248"/>
      <x:c r="F1209" s="247"/>
      <x:c r="G1209" s="247"/>
      <x:c r="H1209" s="247"/>
      <x:c r="I1209" s="247"/>
      <x:c r="J1209" s="249"/>
      <x:c r="K1209" s="247"/>
      <x:c r="L1209" s="247"/>
      <x:c r="M1209" s="113" t="str">
        <x:f>IF(A1209="","",IF(OR(D1209="",E1209=""),"",IF(E1209&lt;=D1209,1,0)))</x:f>
      </x:c>
      <x:c r="N1209" s="120" t="str">
        <x:f>IF(A1209="","",IF(OR(H1209="",I1209=""),"",IFERROR(I1209/H1209,0)))</x:f>
      </x:c>
      <x:c r="O1209" s="113" t="str">
        <x:f>IF(A1209="","",IF(OR(D1209="",E1209=""),"",MAX(0,E1209-D1209)))</x:f>
      </x:c>
      <x:c r="P1209" s="113" t="str">
        <x:f>IF(B1209="","",WEEKDAY(B1209,2))</x:f>
      </x:c>
      <x:c r="Q1209" s="113" t="str">
        <x:f>IF(B1209="","",MONTH(B1209))</x:f>
      </x:c>
      <x:c r="R1209" s="113" t="str">
        <x:f>IF(B1209="","",YEAR(B1209))</x:f>
      </x:c>
    </x:row>
    <x:row r="1210" ht="20" customHeight="1">
      <x:c r="A1210" s="247"/>
      <x:c r="B1210" s="248"/>
      <x:c r="C1210" s="247"/>
      <x:c r="D1210" s="248"/>
      <x:c r="E1210" s="248"/>
      <x:c r="F1210" s="247"/>
      <x:c r="G1210" s="247"/>
      <x:c r="H1210" s="247"/>
      <x:c r="I1210" s="247"/>
      <x:c r="J1210" s="249"/>
      <x:c r="K1210" s="247"/>
      <x:c r="L1210" s="247"/>
      <x:c r="M1210" s="113" t="str">
        <x:f>IF(A1210="","",IF(OR(D1210="",E1210=""),"",IF(E1210&lt;=D1210,1,0)))</x:f>
      </x:c>
      <x:c r="N1210" s="120" t="str">
        <x:f>IF(A1210="","",IF(OR(H1210="",I1210=""),"",IFERROR(I1210/H1210,0)))</x:f>
      </x:c>
      <x:c r="O1210" s="113" t="str">
        <x:f>IF(A1210="","",IF(OR(D1210="",E1210=""),"",MAX(0,E1210-D1210)))</x:f>
      </x:c>
      <x:c r="P1210" s="113" t="str">
        <x:f>IF(B1210="","",WEEKDAY(B1210,2))</x:f>
      </x:c>
      <x:c r="Q1210" s="113" t="str">
        <x:f>IF(B1210="","",MONTH(B1210))</x:f>
      </x:c>
      <x:c r="R1210" s="113" t="str">
        <x:f>IF(B1210="","",YEAR(B1210))</x:f>
      </x:c>
    </x:row>
    <x:row r="1211" ht="20" customHeight="1">
      <x:c r="A1211" s="247"/>
      <x:c r="B1211" s="248"/>
      <x:c r="C1211" s="247"/>
      <x:c r="D1211" s="248"/>
      <x:c r="E1211" s="248"/>
      <x:c r="F1211" s="247"/>
      <x:c r="G1211" s="247"/>
      <x:c r="H1211" s="247"/>
      <x:c r="I1211" s="247"/>
      <x:c r="J1211" s="249"/>
      <x:c r="K1211" s="247"/>
      <x:c r="L1211" s="247"/>
      <x:c r="M1211" s="113" t="str">
        <x:f>IF(A1211="","",IF(OR(D1211="",E1211=""),"",IF(E1211&lt;=D1211,1,0)))</x:f>
      </x:c>
      <x:c r="N1211" s="120" t="str">
        <x:f>IF(A1211="","",IF(OR(H1211="",I1211=""),"",IFERROR(I1211/H1211,0)))</x:f>
      </x:c>
      <x:c r="O1211" s="113" t="str">
        <x:f>IF(A1211="","",IF(OR(D1211="",E1211=""),"",MAX(0,E1211-D1211)))</x:f>
      </x:c>
      <x:c r="P1211" s="113" t="str">
        <x:f>IF(B1211="","",WEEKDAY(B1211,2))</x:f>
      </x:c>
      <x:c r="Q1211" s="113" t="str">
        <x:f>IF(B1211="","",MONTH(B1211))</x:f>
      </x:c>
      <x:c r="R1211" s="113" t="str">
        <x:f>IF(B1211="","",YEAR(B1211))</x:f>
      </x:c>
    </x:row>
    <x:row r="1212" ht="20" customHeight="1">
      <x:c r="A1212" s="247"/>
      <x:c r="B1212" s="248"/>
      <x:c r="C1212" s="247"/>
      <x:c r="D1212" s="248"/>
      <x:c r="E1212" s="248"/>
      <x:c r="F1212" s="247"/>
      <x:c r="G1212" s="247"/>
      <x:c r="H1212" s="247"/>
      <x:c r="I1212" s="247"/>
      <x:c r="J1212" s="249"/>
      <x:c r="K1212" s="247"/>
      <x:c r="L1212" s="247"/>
      <x:c r="M1212" s="113" t="str">
        <x:f>IF(A1212="","",IF(OR(D1212="",E1212=""),"",IF(E1212&lt;=D1212,1,0)))</x:f>
      </x:c>
      <x:c r="N1212" s="120" t="str">
        <x:f>IF(A1212="","",IF(OR(H1212="",I1212=""),"",IFERROR(I1212/H1212,0)))</x:f>
      </x:c>
      <x:c r="O1212" s="113" t="str">
        <x:f>IF(A1212="","",IF(OR(D1212="",E1212=""),"",MAX(0,E1212-D1212)))</x:f>
      </x:c>
      <x:c r="P1212" s="113" t="str">
        <x:f>IF(B1212="","",WEEKDAY(B1212,2))</x:f>
      </x:c>
      <x:c r="Q1212" s="113" t="str">
        <x:f>IF(B1212="","",MONTH(B1212))</x:f>
      </x:c>
      <x:c r="R1212" s="113" t="str">
        <x:f>IF(B1212="","",YEAR(B1212))</x:f>
      </x:c>
    </x:row>
    <x:row r="1213" ht="20" customHeight="1">
      <x:c r="A1213" s="247"/>
      <x:c r="B1213" s="248"/>
      <x:c r="C1213" s="247"/>
      <x:c r="D1213" s="248"/>
      <x:c r="E1213" s="248"/>
      <x:c r="F1213" s="247"/>
      <x:c r="G1213" s="247"/>
      <x:c r="H1213" s="247"/>
      <x:c r="I1213" s="247"/>
      <x:c r="J1213" s="249"/>
      <x:c r="K1213" s="247"/>
      <x:c r="L1213" s="247"/>
      <x:c r="M1213" s="113" t="str">
        <x:f>IF(A1213="","",IF(OR(D1213="",E1213=""),"",IF(E1213&lt;=D1213,1,0)))</x:f>
      </x:c>
      <x:c r="N1213" s="120" t="str">
        <x:f>IF(A1213="","",IF(OR(H1213="",I1213=""),"",IFERROR(I1213/H1213,0)))</x:f>
      </x:c>
      <x:c r="O1213" s="113" t="str">
        <x:f>IF(A1213="","",IF(OR(D1213="",E1213=""),"",MAX(0,E1213-D1213)))</x:f>
      </x:c>
      <x:c r="P1213" s="113" t="str">
        <x:f>IF(B1213="","",WEEKDAY(B1213,2))</x:f>
      </x:c>
      <x:c r="Q1213" s="113" t="str">
        <x:f>IF(B1213="","",MONTH(B1213))</x:f>
      </x:c>
      <x:c r="R1213" s="113" t="str">
        <x:f>IF(B1213="","",YEAR(B1213))</x:f>
      </x:c>
    </x:row>
    <x:row r="1214" ht="20" customHeight="1">
      <x:c r="A1214" s="247"/>
      <x:c r="B1214" s="248"/>
      <x:c r="C1214" s="247"/>
      <x:c r="D1214" s="248"/>
      <x:c r="E1214" s="248"/>
      <x:c r="F1214" s="247"/>
      <x:c r="G1214" s="247"/>
      <x:c r="H1214" s="247"/>
      <x:c r="I1214" s="247"/>
      <x:c r="J1214" s="249"/>
      <x:c r="K1214" s="247"/>
      <x:c r="L1214" s="247"/>
      <x:c r="M1214" s="113" t="str">
        <x:f>IF(A1214="","",IF(OR(D1214="",E1214=""),"",IF(E1214&lt;=D1214,1,0)))</x:f>
      </x:c>
      <x:c r="N1214" s="120" t="str">
        <x:f>IF(A1214="","",IF(OR(H1214="",I1214=""),"",IFERROR(I1214/H1214,0)))</x:f>
      </x:c>
      <x:c r="O1214" s="113" t="str">
        <x:f>IF(A1214="","",IF(OR(D1214="",E1214=""),"",MAX(0,E1214-D1214)))</x:f>
      </x:c>
      <x:c r="P1214" s="113" t="str">
        <x:f>IF(B1214="","",WEEKDAY(B1214,2))</x:f>
      </x:c>
      <x:c r="Q1214" s="113" t="str">
        <x:f>IF(B1214="","",MONTH(B1214))</x:f>
      </x:c>
      <x:c r="R1214" s="113" t="str">
        <x:f>IF(B1214="","",YEAR(B1214))</x:f>
      </x:c>
    </x:row>
    <x:row r="1215" ht="20" customHeight="1">
      <x:c r="A1215" s="247"/>
      <x:c r="B1215" s="248"/>
      <x:c r="C1215" s="247"/>
      <x:c r="D1215" s="248"/>
      <x:c r="E1215" s="248"/>
      <x:c r="F1215" s="247"/>
      <x:c r="G1215" s="247"/>
      <x:c r="H1215" s="247"/>
      <x:c r="I1215" s="247"/>
      <x:c r="J1215" s="249"/>
      <x:c r="K1215" s="247"/>
      <x:c r="L1215" s="247"/>
      <x:c r="M1215" s="113" t="str">
        <x:f>IF(A1215="","",IF(OR(D1215="",E1215=""),"",IF(E1215&lt;=D1215,1,0)))</x:f>
      </x:c>
      <x:c r="N1215" s="120" t="str">
        <x:f>IF(A1215="","",IF(OR(H1215="",I1215=""),"",IFERROR(I1215/H1215,0)))</x:f>
      </x:c>
      <x:c r="O1215" s="113" t="str">
        <x:f>IF(A1215="","",IF(OR(D1215="",E1215=""),"",MAX(0,E1215-D1215)))</x:f>
      </x:c>
      <x:c r="P1215" s="113" t="str">
        <x:f>IF(B1215="","",WEEKDAY(B1215,2))</x:f>
      </x:c>
      <x:c r="Q1215" s="113" t="str">
        <x:f>IF(B1215="","",MONTH(B1215))</x:f>
      </x:c>
      <x:c r="R1215" s="113" t="str">
        <x:f>IF(B1215="","",YEAR(B1215))</x:f>
      </x:c>
    </x:row>
    <x:row r="1216" ht="20" customHeight="1">
      <x:c r="A1216" s="247"/>
      <x:c r="B1216" s="248"/>
      <x:c r="C1216" s="247"/>
      <x:c r="D1216" s="248"/>
      <x:c r="E1216" s="248"/>
      <x:c r="F1216" s="247"/>
      <x:c r="G1216" s="247"/>
      <x:c r="H1216" s="247"/>
      <x:c r="I1216" s="247"/>
      <x:c r="J1216" s="249"/>
      <x:c r="K1216" s="247"/>
      <x:c r="L1216" s="247"/>
      <x:c r="M1216" s="113" t="str">
        <x:f>IF(A1216="","",IF(OR(D1216="",E1216=""),"",IF(E1216&lt;=D1216,1,0)))</x:f>
      </x:c>
      <x:c r="N1216" s="120" t="str">
        <x:f>IF(A1216="","",IF(OR(H1216="",I1216=""),"",IFERROR(I1216/H1216,0)))</x:f>
      </x:c>
      <x:c r="O1216" s="113" t="str">
        <x:f>IF(A1216="","",IF(OR(D1216="",E1216=""),"",MAX(0,E1216-D1216)))</x:f>
      </x:c>
      <x:c r="P1216" s="113" t="str">
        <x:f>IF(B1216="","",WEEKDAY(B1216,2))</x:f>
      </x:c>
      <x:c r="Q1216" s="113" t="str">
        <x:f>IF(B1216="","",MONTH(B1216))</x:f>
      </x:c>
      <x:c r="R1216" s="113" t="str">
        <x:f>IF(B1216="","",YEAR(B1216))</x:f>
      </x:c>
    </x:row>
    <x:row r="1217" ht="20" customHeight="1">
      <x:c r="A1217" s="247"/>
      <x:c r="B1217" s="248"/>
      <x:c r="C1217" s="247"/>
      <x:c r="D1217" s="248"/>
      <x:c r="E1217" s="248"/>
      <x:c r="F1217" s="247"/>
      <x:c r="G1217" s="247"/>
      <x:c r="H1217" s="247"/>
      <x:c r="I1217" s="247"/>
      <x:c r="J1217" s="249"/>
      <x:c r="K1217" s="247"/>
      <x:c r="L1217" s="247"/>
      <x:c r="M1217" s="113" t="str">
        <x:f>IF(A1217="","",IF(OR(D1217="",E1217=""),"",IF(E1217&lt;=D1217,1,0)))</x:f>
      </x:c>
      <x:c r="N1217" s="120" t="str">
        <x:f>IF(A1217="","",IF(OR(H1217="",I1217=""),"",IFERROR(I1217/H1217,0)))</x:f>
      </x:c>
      <x:c r="O1217" s="113" t="str">
        <x:f>IF(A1217="","",IF(OR(D1217="",E1217=""),"",MAX(0,E1217-D1217)))</x:f>
      </x:c>
      <x:c r="P1217" s="113" t="str">
        <x:f>IF(B1217="","",WEEKDAY(B1217,2))</x:f>
      </x:c>
      <x:c r="Q1217" s="113" t="str">
        <x:f>IF(B1217="","",MONTH(B1217))</x:f>
      </x:c>
      <x:c r="R1217" s="113" t="str">
        <x:f>IF(B1217="","",YEAR(B1217))</x:f>
      </x:c>
    </x:row>
    <x:row r="1218" ht="20" customHeight="1">
      <x:c r="A1218" s="247"/>
      <x:c r="B1218" s="248"/>
      <x:c r="C1218" s="247"/>
      <x:c r="D1218" s="248"/>
      <x:c r="E1218" s="248"/>
      <x:c r="F1218" s="247"/>
      <x:c r="G1218" s="247"/>
      <x:c r="H1218" s="247"/>
      <x:c r="I1218" s="247"/>
      <x:c r="J1218" s="249"/>
      <x:c r="K1218" s="247"/>
      <x:c r="L1218" s="247"/>
      <x:c r="M1218" s="113" t="str">
        <x:f>IF(A1218="","",IF(OR(D1218="",E1218=""),"",IF(E1218&lt;=D1218,1,0)))</x:f>
      </x:c>
      <x:c r="N1218" s="120" t="str">
        <x:f>IF(A1218="","",IF(OR(H1218="",I1218=""),"",IFERROR(I1218/H1218,0)))</x:f>
      </x:c>
      <x:c r="O1218" s="113" t="str">
        <x:f>IF(A1218="","",IF(OR(D1218="",E1218=""),"",MAX(0,E1218-D1218)))</x:f>
      </x:c>
      <x:c r="P1218" s="113" t="str">
        <x:f>IF(B1218="","",WEEKDAY(B1218,2))</x:f>
      </x:c>
      <x:c r="Q1218" s="113" t="str">
        <x:f>IF(B1218="","",MONTH(B1218))</x:f>
      </x:c>
      <x:c r="R1218" s="113" t="str">
        <x:f>IF(B1218="","",YEAR(B1218))</x:f>
      </x:c>
    </x:row>
    <x:row r="1219" ht="20" customHeight="1">
      <x:c r="A1219" s="247"/>
      <x:c r="B1219" s="248"/>
      <x:c r="C1219" s="247"/>
      <x:c r="D1219" s="248"/>
      <x:c r="E1219" s="248"/>
      <x:c r="F1219" s="247"/>
      <x:c r="G1219" s="247"/>
      <x:c r="H1219" s="247"/>
      <x:c r="I1219" s="247"/>
      <x:c r="J1219" s="249"/>
      <x:c r="K1219" s="247"/>
      <x:c r="L1219" s="247"/>
      <x:c r="M1219" s="113" t="str">
        <x:f>IF(A1219="","",IF(OR(D1219="",E1219=""),"",IF(E1219&lt;=D1219,1,0)))</x:f>
      </x:c>
      <x:c r="N1219" s="120" t="str">
        <x:f>IF(A1219="","",IF(OR(H1219="",I1219=""),"",IFERROR(I1219/H1219,0)))</x:f>
      </x:c>
      <x:c r="O1219" s="113" t="str">
        <x:f>IF(A1219="","",IF(OR(D1219="",E1219=""),"",MAX(0,E1219-D1219)))</x:f>
      </x:c>
      <x:c r="P1219" s="113" t="str">
        <x:f>IF(B1219="","",WEEKDAY(B1219,2))</x:f>
      </x:c>
      <x:c r="Q1219" s="113" t="str">
        <x:f>IF(B1219="","",MONTH(B1219))</x:f>
      </x:c>
      <x:c r="R1219" s="113" t="str">
        <x:f>IF(B1219="","",YEAR(B1219))</x:f>
      </x:c>
    </x:row>
    <x:row r="1220" ht="20" customHeight="1">
      <x:c r="A1220" s="247"/>
      <x:c r="B1220" s="248"/>
      <x:c r="C1220" s="247"/>
      <x:c r="D1220" s="248"/>
      <x:c r="E1220" s="248"/>
      <x:c r="F1220" s="247"/>
      <x:c r="G1220" s="247"/>
      <x:c r="H1220" s="247"/>
      <x:c r="I1220" s="247"/>
      <x:c r="J1220" s="249"/>
      <x:c r="K1220" s="247"/>
      <x:c r="L1220" s="247"/>
      <x:c r="M1220" s="113" t="str">
        <x:f>IF(A1220="","",IF(OR(D1220="",E1220=""),"",IF(E1220&lt;=D1220,1,0)))</x:f>
      </x:c>
      <x:c r="N1220" s="120" t="str">
        <x:f>IF(A1220="","",IF(OR(H1220="",I1220=""),"",IFERROR(I1220/H1220,0)))</x:f>
      </x:c>
      <x:c r="O1220" s="113" t="str">
        <x:f>IF(A1220="","",IF(OR(D1220="",E1220=""),"",MAX(0,E1220-D1220)))</x:f>
      </x:c>
      <x:c r="P1220" s="113" t="str">
        <x:f>IF(B1220="","",WEEKDAY(B1220,2))</x:f>
      </x:c>
      <x:c r="Q1220" s="113" t="str">
        <x:f>IF(B1220="","",MONTH(B1220))</x:f>
      </x:c>
      <x:c r="R1220" s="113" t="str">
        <x:f>IF(B1220="","",YEAR(B1220))</x:f>
      </x:c>
    </x:row>
    <x:row r="1221" ht="20" customHeight="1">
      <x:c r="A1221" s="247"/>
      <x:c r="B1221" s="248"/>
      <x:c r="C1221" s="247"/>
      <x:c r="D1221" s="248"/>
      <x:c r="E1221" s="248"/>
      <x:c r="F1221" s="247"/>
      <x:c r="G1221" s="247"/>
      <x:c r="H1221" s="247"/>
      <x:c r="I1221" s="247"/>
      <x:c r="J1221" s="249"/>
      <x:c r="K1221" s="247"/>
      <x:c r="L1221" s="247"/>
      <x:c r="M1221" s="113" t="str">
        <x:f>IF(A1221="","",IF(OR(D1221="",E1221=""),"",IF(E1221&lt;=D1221,1,0)))</x:f>
      </x:c>
      <x:c r="N1221" s="120" t="str">
        <x:f>IF(A1221="","",IF(OR(H1221="",I1221=""),"",IFERROR(I1221/H1221,0)))</x:f>
      </x:c>
      <x:c r="O1221" s="113" t="str">
        <x:f>IF(A1221="","",IF(OR(D1221="",E1221=""),"",MAX(0,E1221-D1221)))</x:f>
      </x:c>
      <x:c r="P1221" s="113" t="str">
        <x:f>IF(B1221="","",WEEKDAY(B1221,2))</x:f>
      </x:c>
      <x:c r="Q1221" s="113" t="str">
        <x:f>IF(B1221="","",MONTH(B1221))</x:f>
      </x:c>
      <x:c r="R1221" s="113" t="str">
        <x:f>IF(B1221="","",YEAR(B1221))</x:f>
      </x:c>
    </x:row>
    <x:row r="1222" ht="20" customHeight="1">
      <x:c r="A1222" s="247"/>
      <x:c r="B1222" s="248"/>
      <x:c r="C1222" s="247"/>
      <x:c r="D1222" s="248"/>
      <x:c r="E1222" s="248"/>
      <x:c r="F1222" s="247"/>
      <x:c r="G1222" s="247"/>
      <x:c r="H1222" s="247"/>
      <x:c r="I1222" s="247"/>
      <x:c r="J1222" s="249"/>
      <x:c r="K1222" s="247"/>
      <x:c r="L1222" s="247"/>
      <x:c r="M1222" s="113" t="str">
        <x:f>IF(A1222="","",IF(OR(D1222="",E1222=""),"",IF(E1222&lt;=D1222,1,0)))</x:f>
      </x:c>
      <x:c r="N1222" s="120" t="str">
        <x:f>IF(A1222="","",IF(OR(H1222="",I1222=""),"",IFERROR(I1222/H1222,0)))</x:f>
      </x:c>
      <x:c r="O1222" s="113" t="str">
        <x:f>IF(A1222="","",IF(OR(D1222="",E1222=""),"",MAX(0,E1222-D1222)))</x:f>
      </x:c>
      <x:c r="P1222" s="113" t="str">
        <x:f>IF(B1222="","",WEEKDAY(B1222,2))</x:f>
      </x:c>
      <x:c r="Q1222" s="113" t="str">
        <x:f>IF(B1222="","",MONTH(B1222))</x:f>
      </x:c>
      <x:c r="R1222" s="113" t="str">
        <x:f>IF(B1222="","",YEAR(B1222))</x:f>
      </x:c>
    </x:row>
    <x:row r="1223" ht="20" customHeight="1">
      <x:c r="A1223" s="247"/>
      <x:c r="B1223" s="248"/>
      <x:c r="C1223" s="247"/>
      <x:c r="D1223" s="248"/>
      <x:c r="E1223" s="248"/>
      <x:c r="F1223" s="247"/>
      <x:c r="G1223" s="247"/>
      <x:c r="H1223" s="247"/>
      <x:c r="I1223" s="247"/>
      <x:c r="J1223" s="249"/>
      <x:c r="K1223" s="247"/>
      <x:c r="L1223" s="247"/>
      <x:c r="M1223" s="113" t="str">
        <x:f>IF(A1223="","",IF(OR(D1223="",E1223=""),"",IF(E1223&lt;=D1223,1,0)))</x:f>
      </x:c>
      <x:c r="N1223" s="120" t="str">
        <x:f>IF(A1223="","",IF(OR(H1223="",I1223=""),"",IFERROR(I1223/H1223,0)))</x:f>
      </x:c>
      <x:c r="O1223" s="113" t="str">
        <x:f>IF(A1223="","",IF(OR(D1223="",E1223=""),"",MAX(0,E1223-D1223)))</x:f>
      </x:c>
      <x:c r="P1223" s="113" t="str">
        <x:f>IF(B1223="","",WEEKDAY(B1223,2))</x:f>
      </x:c>
      <x:c r="Q1223" s="113" t="str">
        <x:f>IF(B1223="","",MONTH(B1223))</x:f>
      </x:c>
      <x:c r="R1223" s="113" t="str">
        <x:f>IF(B1223="","",YEAR(B1223))</x:f>
      </x:c>
    </x:row>
    <x:row r="1224" ht="20" customHeight="1">
      <x:c r="A1224" s="247"/>
      <x:c r="B1224" s="248"/>
      <x:c r="C1224" s="247"/>
      <x:c r="D1224" s="248"/>
      <x:c r="E1224" s="248"/>
      <x:c r="F1224" s="247"/>
      <x:c r="G1224" s="247"/>
      <x:c r="H1224" s="247"/>
      <x:c r="I1224" s="247"/>
      <x:c r="J1224" s="249"/>
      <x:c r="K1224" s="247"/>
      <x:c r="L1224" s="247"/>
      <x:c r="M1224" s="113" t="str">
        <x:f>IF(A1224="","",IF(OR(D1224="",E1224=""),"",IF(E1224&lt;=D1224,1,0)))</x:f>
      </x:c>
      <x:c r="N1224" s="120" t="str">
        <x:f>IF(A1224="","",IF(OR(H1224="",I1224=""),"",IFERROR(I1224/H1224,0)))</x:f>
      </x:c>
      <x:c r="O1224" s="113" t="str">
        <x:f>IF(A1224="","",IF(OR(D1224="",E1224=""),"",MAX(0,E1224-D1224)))</x:f>
      </x:c>
      <x:c r="P1224" s="113" t="str">
        <x:f>IF(B1224="","",WEEKDAY(B1224,2))</x:f>
      </x:c>
      <x:c r="Q1224" s="113" t="str">
        <x:f>IF(B1224="","",MONTH(B1224))</x:f>
      </x:c>
      <x:c r="R1224" s="113" t="str">
        <x:f>IF(B1224="","",YEAR(B1224))</x:f>
      </x:c>
    </x:row>
    <x:row r="1225" ht="20" customHeight="1">
      <x:c r="A1225" s="247"/>
      <x:c r="B1225" s="248"/>
      <x:c r="C1225" s="247"/>
      <x:c r="D1225" s="248"/>
      <x:c r="E1225" s="248"/>
      <x:c r="F1225" s="247"/>
      <x:c r="G1225" s="247"/>
      <x:c r="H1225" s="247"/>
      <x:c r="I1225" s="247"/>
      <x:c r="J1225" s="249"/>
      <x:c r="K1225" s="247"/>
      <x:c r="L1225" s="247"/>
      <x:c r="M1225" s="113" t="str">
        <x:f>IF(A1225="","",IF(OR(D1225="",E1225=""),"",IF(E1225&lt;=D1225,1,0)))</x:f>
      </x:c>
      <x:c r="N1225" s="120" t="str">
        <x:f>IF(A1225="","",IF(OR(H1225="",I1225=""),"",IFERROR(I1225/H1225,0)))</x:f>
      </x:c>
      <x:c r="O1225" s="113" t="str">
        <x:f>IF(A1225="","",IF(OR(D1225="",E1225=""),"",MAX(0,E1225-D1225)))</x:f>
      </x:c>
      <x:c r="P1225" s="113" t="str">
        <x:f>IF(B1225="","",WEEKDAY(B1225,2))</x:f>
      </x:c>
      <x:c r="Q1225" s="113" t="str">
        <x:f>IF(B1225="","",MONTH(B1225))</x:f>
      </x:c>
      <x:c r="R1225" s="113" t="str">
        <x:f>IF(B1225="","",YEAR(B1225))</x:f>
      </x:c>
    </x:row>
    <x:row r="1226" ht="20" customHeight="1">
      <x:c r="A1226" s="247"/>
      <x:c r="B1226" s="248"/>
      <x:c r="C1226" s="247"/>
      <x:c r="D1226" s="248"/>
      <x:c r="E1226" s="248"/>
      <x:c r="F1226" s="247"/>
      <x:c r="G1226" s="247"/>
      <x:c r="H1226" s="247"/>
      <x:c r="I1226" s="247"/>
      <x:c r="J1226" s="249"/>
      <x:c r="K1226" s="247"/>
      <x:c r="L1226" s="247"/>
      <x:c r="M1226" s="113" t="str">
        <x:f>IF(A1226="","",IF(OR(D1226="",E1226=""),"",IF(E1226&lt;=D1226,1,0)))</x:f>
      </x:c>
      <x:c r="N1226" s="120" t="str">
        <x:f>IF(A1226="","",IF(OR(H1226="",I1226=""),"",IFERROR(I1226/H1226,0)))</x:f>
      </x:c>
      <x:c r="O1226" s="113" t="str">
        <x:f>IF(A1226="","",IF(OR(D1226="",E1226=""),"",MAX(0,E1226-D1226)))</x:f>
      </x:c>
      <x:c r="P1226" s="113" t="str">
        <x:f>IF(B1226="","",WEEKDAY(B1226,2))</x:f>
      </x:c>
      <x:c r="Q1226" s="113" t="str">
        <x:f>IF(B1226="","",MONTH(B1226))</x:f>
      </x:c>
      <x:c r="R1226" s="113" t="str">
        <x:f>IF(B1226="","",YEAR(B1226))</x:f>
      </x:c>
    </x:row>
    <x:row r="1227" ht="20" customHeight="1">
      <x:c r="A1227" s="247"/>
      <x:c r="B1227" s="248"/>
      <x:c r="C1227" s="247"/>
      <x:c r="D1227" s="248"/>
      <x:c r="E1227" s="248"/>
      <x:c r="F1227" s="247"/>
      <x:c r="G1227" s="247"/>
      <x:c r="H1227" s="247"/>
      <x:c r="I1227" s="247"/>
      <x:c r="J1227" s="249"/>
      <x:c r="K1227" s="247"/>
      <x:c r="L1227" s="247"/>
      <x:c r="M1227" s="113" t="str">
        <x:f>IF(A1227="","",IF(OR(D1227="",E1227=""),"",IF(E1227&lt;=D1227,1,0)))</x:f>
      </x:c>
      <x:c r="N1227" s="120" t="str">
        <x:f>IF(A1227="","",IF(OR(H1227="",I1227=""),"",IFERROR(I1227/H1227,0)))</x:f>
      </x:c>
      <x:c r="O1227" s="113" t="str">
        <x:f>IF(A1227="","",IF(OR(D1227="",E1227=""),"",MAX(0,E1227-D1227)))</x:f>
      </x:c>
      <x:c r="P1227" s="113" t="str">
        <x:f>IF(B1227="","",WEEKDAY(B1227,2))</x:f>
      </x:c>
      <x:c r="Q1227" s="113" t="str">
        <x:f>IF(B1227="","",MONTH(B1227))</x:f>
      </x:c>
      <x:c r="R1227" s="113" t="str">
        <x:f>IF(B1227="","",YEAR(B1227))</x:f>
      </x:c>
    </x:row>
    <x:row r="1228" ht="20" customHeight="1">
      <x:c r="A1228" s="247"/>
      <x:c r="B1228" s="248"/>
      <x:c r="C1228" s="247"/>
      <x:c r="D1228" s="248"/>
      <x:c r="E1228" s="248"/>
      <x:c r="F1228" s="247"/>
      <x:c r="G1228" s="247"/>
      <x:c r="H1228" s="247"/>
      <x:c r="I1228" s="247"/>
      <x:c r="J1228" s="249"/>
      <x:c r="K1228" s="247"/>
      <x:c r="L1228" s="247"/>
      <x:c r="M1228" s="113" t="str">
        <x:f>IF(A1228="","",IF(OR(D1228="",E1228=""),"",IF(E1228&lt;=D1228,1,0)))</x:f>
      </x:c>
      <x:c r="N1228" s="120" t="str">
        <x:f>IF(A1228="","",IF(OR(H1228="",I1228=""),"",IFERROR(I1228/H1228,0)))</x:f>
      </x:c>
      <x:c r="O1228" s="113" t="str">
        <x:f>IF(A1228="","",IF(OR(D1228="",E1228=""),"",MAX(0,E1228-D1228)))</x:f>
      </x:c>
      <x:c r="P1228" s="113" t="str">
        <x:f>IF(B1228="","",WEEKDAY(B1228,2))</x:f>
      </x:c>
      <x:c r="Q1228" s="113" t="str">
        <x:f>IF(B1228="","",MONTH(B1228))</x:f>
      </x:c>
      <x:c r="R1228" s="113" t="str">
        <x:f>IF(B1228="","",YEAR(B1228))</x:f>
      </x:c>
    </x:row>
    <x:row r="1229" ht="20" customHeight="1">
      <x:c r="A1229" s="247"/>
      <x:c r="B1229" s="248"/>
      <x:c r="C1229" s="247"/>
      <x:c r="D1229" s="248"/>
      <x:c r="E1229" s="248"/>
      <x:c r="F1229" s="247"/>
      <x:c r="G1229" s="247"/>
      <x:c r="H1229" s="247"/>
      <x:c r="I1229" s="247"/>
      <x:c r="J1229" s="249"/>
      <x:c r="K1229" s="247"/>
      <x:c r="L1229" s="247"/>
      <x:c r="M1229" s="113" t="str">
        <x:f>IF(A1229="","",IF(OR(D1229="",E1229=""),"",IF(E1229&lt;=D1229,1,0)))</x:f>
      </x:c>
      <x:c r="N1229" s="120" t="str">
        <x:f>IF(A1229="","",IF(OR(H1229="",I1229=""),"",IFERROR(I1229/H1229,0)))</x:f>
      </x:c>
      <x:c r="O1229" s="113" t="str">
        <x:f>IF(A1229="","",IF(OR(D1229="",E1229=""),"",MAX(0,E1229-D1229)))</x:f>
      </x:c>
      <x:c r="P1229" s="113" t="str">
        <x:f>IF(B1229="","",WEEKDAY(B1229,2))</x:f>
      </x:c>
      <x:c r="Q1229" s="113" t="str">
        <x:f>IF(B1229="","",MONTH(B1229))</x:f>
      </x:c>
      <x:c r="R1229" s="113" t="str">
        <x:f>IF(B1229="","",YEAR(B1229))</x:f>
      </x:c>
    </x:row>
    <x:row r="1230" ht="20" customHeight="1">
      <x:c r="A1230" s="247"/>
      <x:c r="B1230" s="248"/>
      <x:c r="C1230" s="247"/>
      <x:c r="D1230" s="248"/>
      <x:c r="E1230" s="248"/>
      <x:c r="F1230" s="247"/>
      <x:c r="G1230" s="247"/>
      <x:c r="H1230" s="247"/>
      <x:c r="I1230" s="247"/>
      <x:c r="J1230" s="249"/>
      <x:c r="K1230" s="247"/>
      <x:c r="L1230" s="247"/>
      <x:c r="M1230" s="113" t="str">
        <x:f>IF(A1230="","",IF(OR(D1230="",E1230=""),"",IF(E1230&lt;=D1230,1,0)))</x:f>
      </x:c>
      <x:c r="N1230" s="120" t="str">
        <x:f>IF(A1230="","",IF(OR(H1230="",I1230=""),"",IFERROR(I1230/H1230,0)))</x:f>
      </x:c>
      <x:c r="O1230" s="113" t="str">
        <x:f>IF(A1230="","",IF(OR(D1230="",E1230=""),"",MAX(0,E1230-D1230)))</x:f>
      </x:c>
      <x:c r="P1230" s="113" t="str">
        <x:f>IF(B1230="","",WEEKDAY(B1230,2))</x:f>
      </x:c>
      <x:c r="Q1230" s="113" t="str">
        <x:f>IF(B1230="","",MONTH(B1230))</x:f>
      </x:c>
      <x:c r="R1230" s="113" t="str">
        <x:f>IF(B1230="","",YEAR(B1230))</x:f>
      </x:c>
    </x:row>
    <x:row r="1231" ht="20" customHeight="1">
      <x:c r="A1231" s="247"/>
      <x:c r="B1231" s="248"/>
      <x:c r="C1231" s="247"/>
      <x:c r="D1231" s="248"/>
      <x:c r="E1231" s="248"/>
      <x:c r="F1231" s="247"/>
      <x:c r="G1231" s="247"/>
      <x:c r="H1231" s="247"/>
      <x:c r="I1231" s="247"/>
      <x:c r="J1231" s="249"/>
      <x:c r="K1231" s="247"/>
      <x:c r="L1231" s="247"/>
      <x:c r="M1231" s="113" t="str">
        <x:f>IF(A1231="","",IF(OR(D1231="",E1231=""),"",IF(E1231&lt;=D1231,1,0)))</x:f>
      </x:c>
      <x:c r="N1231" s="120" t="str">
        <x:f>IF(A1231="","",IF(OR(H1231="",I1231=""),"",IFERROR(I1231/H1231,0)))</x:f>
      </x:c>
      <x:c r="O1231" s="113" t="str">
        <x:f>IF(A1231="","",IF(OR(D1231="",E1231=""),"",MAX(0,E1231-D1231)))</x:f>
      </x:c>
      <x:c r="P1231" s="113" t="str">
        <x:f>IF(B1231="","",WEEKDAY(B1231,2))</x:f>
      </x:c>
      <x:c r="Q1231" s="113" t="str">
        <x:f>IF(B1231="","",MONTH(B1231))</x:f>
      </x:c>
      <x:c r="R1231" s="113" t="str">
        <x:f>IF(B1231="","",YEAR(B1231))</x:f>
      </x:c>
    </x:row>
    <x:row r="1232" ht="20" customHeight="1">
      <x:c r="A1232" s="247"/>
      <x:c r="B1232" s="248"/>
      <x:c r="C1232" s="247"/>
      <x:c r="D1232" s="248"/>
      <x:c r="E1232" s="248"/>
      <x:c r="F1232" s="247"/>
      <x:c r="G1232" s="247"/>
      <x:c r="H1232" s="247"/>
      <x:c r="I1232" s="247"/>
      <x:c r="J1232" s="249"/>
      <x:c r="K1232" s="247"/>
      <x:c r="L1232" s="247"/>
      <x:c r="M1232" s="113" t="str">
        <x:f>IF(A1232="","",IF(OR(D1232="",E1232=""),"",IF(E1232&lt;=D1232,1,0)))</x:f>
      </x:c>
      <x:c r="N1232" s="120" t="str">
        <x:f>IF(A1232="","",IF(OR(H1232="",I1232=""),"",IFERROR(I1232/H1232,0)))</x:f>
      </x:c>
      <x:c r="O1232" s="113" t="str">
        <x:f>IF(A1232="","",IF(OR(D1232="",E1232=""),"",MAX(0,E1232-D1232)))</x:f>
      </x:c>
      <x:c r="P1232" s="113" t="str">
        <x:f>IF(B1232="","",WEEKDAY(B1232,2))</x:f>
      </x:c>
      <x:c r="Q1232" s="113" t="str">
        <x:f>IF(B1232="","",MONTH(B1232))</x:f>
      </x:c>
      <x:c r="R1232" s="113" t="str">
        <x:f>IF(B1232="","",YEAR(B1232))</x:f>
      </x:c>
    </x:row>
    <x:row r="1233" ht="20" customHeight="1">
      <x:c r="A1233" s="247"/>
      <x:c r="B1233" s="248"/>
      <x:c r="C1233" s="247"/>
      <x:c r="D1233" s="248"/>
      <x:c r="E1233" s="248"/>
      <x:c r="F1233" s="247"/>
      <x:c r="G1233" s="247"/>
      <x:c r="H1233" s="247"/>
      <x:c r="I1233" s="247"/>
      <x:c r="J1233" s="249"/>
      <x:c r="K1233" s="247"/>
      <x:c r="L1233" s="247"/>
      <x:c r="M1233" s="113" t="str">
        <x:f>IF(A1233="","",IF(OR(D1233="",E1233=""),"",IF(E1233&lt;=D1233,1,0)))</x:f>
      </x:c>
      <x:c r="N1233" s="120" t="str">
        <x:f>IF(A1233="","",IF(OR(H1233="",I1233=""),"",IFERROR(I1233/H1233,0)))</x:f>
      </x:c>
      <x:c r="O1233" s="113" t="str">
        <x:f>IF(A1233="","",IF(OR(D1233="",E1233=""),"",MAX(0,E1233-D1233)))</x:f>
      </x:c>
      <x:c r="P1233" s="113" t="str">
        <x:f>IF(B1233="","",WEEKDAY(B1233,2))</x:f>
      </x:c>
      <x:c r="Q1233" s="113" t="str">
        <x:f>IF(B1233="","",MONTH(B1233))</x:f>
      </x:c>
      <x:c r="R1233" s="113" t="str">
        <x:f>IF(B1233="","",YEAR(B1233))</x:f>
      </x:c>
    </x:row>
    <x:row r="1234" ht="20" customHeight="1">
      <x:c r="A1234" s="247"/>
      <x:c r="B1234" s="248"/>
      <x:c r="C1234" s="247"/>
      <x:c r="D1234" s="248"/>
      <x:c r="E1234" s="248"/>
      <x:c r="F1234" s="247"/>
      <x:c r="G1234" s="247"/>
      <x:c r="H1234" s="247"/>
      <x:c r="I1234" s="247"/>
      <x:c r="J1234" s="249"/>
      <x:c r="K1234" s="247"/>
      <x:c r="L1234" s="247"/>
      <x:c r="M1234" s="113" t="str">
        <x:f>IF(A1234="","",IF(OR(D1234="",E1234=""),"",IF(E1234&lt;=D1234,1,0)))</x:f>
      </x:c>
      <x:c r="N1234" s="120" t="str">
        <x:f>IF(A1234="","",IF(OR(H1234="",I1234=""),"",IFERROR(I1234/H1234,0)))</x:f>
      </x:c>
      <x:c r="O1234" s="113" t="str">
        <x:f>IF(A1234="","",IF(OR(D1234="",E1234=""),"",MAX(0,E1234-D1234)))</x:f>
      </x:c>
      <x:c r="P1234" s="113" t="str">
        <x:f>IF(B1234="","",WEEKDAY(B1234,2))</x:f>
      </x:c>
      <x:c r="Q1234" s="113" t="str">
        <x:f>IF(B1234="","",MONTH(B1234))</x:f>
      </x:c>
      <x:c r="R1234" s="113" t="str">
        <x:f>IF(B1234="","",YEAR(B1234))</x:f>
      </x:c>
    </x:row>
    <x:row r="1235" ht="20" customHeight="1">
      <x:c r="A1235" s="247"/>
      <x:c r="B1235" s="248"/>
      <x:c r="C1235" s="247"/>
      <x:c r="D1235" s="248"/>
      <x:c r="E1235" s="248"/>
      <x:c r="F1235" s="247"/>
      <x:c r="G1235" s="247"/>
      <x:c r="H1235" s="247"/>
      <x:c r="I1235" s="247"/>
      <x:c r="J1235" s="249"/>
      <x:c r="K1235" s="247"/>
      <x:c r="L1235" s="247"/>
      <x:c r="M1235" s="113" t="str">
        <x:f>IF(A1235="","",IF(OR(D1235="",E1235=""),"",IF(E1235&lt;=D1235,1,0)))</x:f>
      </x:c>
      <x:c r="N1235" s="120" t="str">
        <x:f>IF(A1235="","",IF(OR(H1235="",I1235=""),"",IFERROR(I1235/H1235,0)))</x:f>
      </x:c>
      <x:c r="O1235" s="113" t="str">
        <x:f>IF(A1235="","",IF(OR(D1235="",E1235=""),"",MAX(0,E1235-D1235)))</x:f>
      </x:c>
      <x:c r="P1235" s="113" t="str">
        <x:f>IF(B1235="","",WEEKDAY(B1235,2))</x:f>
      </x:c>
      <x:c r="Q1235" s="113" t="str">
        <x:f>IF(B1235="","",MONTH(B1235))</x:f>
      </x:c>
      <x:c r="R1235" s="113" t="str">
        <x:f>IF(B1235="","",YEAR(B1235))</x:f>
      </x:c>
    </x:row>
    <x:row r="1236" ht="20" customHeight="1">
      <x:c r="A1236" s="247"/>
      <x:c r="B1236" s="248"/>
      <x:c r="C1236" s="247"/>
      <x:c r="D1236" s="248"/>
      <x:c r="E1236" s="248"/>
      <x:c r="F1236" s="247"/>
      <x:c r="G1236" s="247"/>
      <x:c r="H1236" s="247"/>
      <x:c r="I1236" s="247"/>
      <x:c r="J1236" s="249"/>
      <x:c r="K1236" s="247"/>
      <x:c r="L1236" s="247"/>
      <x:c r="M1236" s="113" t="str">
        <x:f>IF(A1236="","",IF(OR(D1236="",E1236=""),"",IF(E1236&lt;=D1236,1,0)))</x:f>
      </x:c>
      <x:c r="N1236" s="120" t="str">
        <x:f>IF(A1236="","",IF(OR(H1236="",I1236=""),"",IFERROR(I1236/H1236,0)))</x:f>
      </x:c>
      <x:c r="O1236" s="113" t="str">
        <x:f>IF(A1236="","",IF(OR(D1236="",E1236=""),"",MAX(0,E1236-D1236)))</x:f>
      </x:c>
      <x:c r="P1236" s="113" t="str">
        <x:f>IF(B1236="","",WEEKDAY(B1236,2))</x:f>
      </x:c>
      <x:c r="Q1236" s="113" t="str">
        <x:f>IF(B1236="","",MONTH(B1236))</x:f>
      </x:c>
      <x:c r="R1236" s="113" t="str">
        <x:f>IF(B1236="","",YEAR(B1236))</x:f>
      </x:c>
    </x:row>
    <x:row r="1237" ht="20" customHeight="1">
      <x:c r="A1237" s="247"/>
      <x:c r="B1237" s="248"/>
      <x:c r="C1237" s="247"/>
      <x:c r="D1237" s="248"/>
      <x:c r="E1237" s="248"/>
      <x:c r="F1237" s="247"/>
      <x:c r="G1237" s="247"/>
      <x:c r="H1237" s="247"/>
      <x:c r="I1237" s="247"/>
      <x:c r="J1237" s="249"/>
      <x:c r="K1237" s="247"/>
      <x:c r="L1237" s="247"/>
      <x:c r="M1237" s="113" t="str">
        <x:f>IF(A1237="","",IF(OR(D1237="",E1237=""),"",IF(E1237&lt;=D1237,1,0)))</x:f>
      </x:c>
      <x:c r="N1237" s="120" t="str">
        <x:f>IF(A1237="","",IF(OR(H1237="",I1237=""),"",IFERROR(I1237/H1237,0)))</x:f>
      </x:c>
      <x:c r="O1237" s="113" t="str">
        <x:f>IF(A1237="","",IF(OR(D1237="",E1237=""),"",MAX(0,E1237-D1237)))</x:f>
      </x:c>
      <x:c r="P1237" s="113" t="str">
        <x:f>IF(B1237="","",WEEKDAY(B1237,2))</x:f>
      </x:c>
      <x:c r="Q1237" s="113" t="str">
        <x:f>IF(B1237="","",MONTH(B1237))</x:f>
      </x:c>
      <x:c r="R1237" s="113" t="str">
        <x:f>IF(B1237="","",YEAR(B1237))</x:f>
      </x:c>
    </x:row>
    <x:row r="1238" ht="20" customHeight="1">
      <x:c r="A1238" s="247"/>
      <x:c r="B1238" s="248"/>
      <x:c r="C1238" s="247"/>
      <x:c r="D1238" s="248"/>
      <x:c r="E1238" s="248"/>
      <x:c r="F1238" s="247"/>
      <x:c r="G1238" s="247"/>
      <x:c r="H1238" s="247"/>
      <x:c r="I1238" s="247"/>
      <x:c r="J1238" s="249"/>
      <x:c r="K1238" s="247"/>
      <x:c r="L1238" s="247"/>
      <x:c r="M1238" s="113" t="str">
        <x:f>IF(A1238="","",IF(OR(D1238="",E1238=""),"",IF(E1238&lt;=D1238,1,0)))</x:f>
      </x:c>
      <x:c r="N1238" s="120" t="str">
        <x:f>IF(A1238="","",IF(OR(H1238="",I1238=""),"",IFERROR(I1238/H1238,0)))</x:f>
      </x:c>
      <x:c r="O1238" s="113" t="str">
        <x:f>IF(A1238="","",IF(OR(D1238="",E1238=""),"",MAX(0,E1238-D1238)))</x:f>
      </x:c>
      <x:c r="P1238" s="113" t="str">
        <x:f>IF(B1238="","",WEEKDAY(B1238,2))</x:f>
      </x:c>
      <x:c r="Q1238" s="113" t="str">
        <x:f>IF(B1238="","",MONTH(B1238))</x:f>
      </x:c>
      <x:c r="R1238" s="113" t="str">
        <x:f>IF(B1238="","",YEAR(B1238))</x:f>
      </x:c>
    </x:row>
    <x:row r="1239" ht="20" customHeight="1">
      <x:c r="A1239" s="247"/>
      <x:c r="B1239" s="248"/>
      <x:c r="C1239" s="247"/>
      <x:c r="D1239" s="248"/>
      <x:c r="E1239" s="248"/>
      <x:c r="F1239" s="247"/>
      <x:c r="G1239" s="247"/>
      <x:c r="H1239" s="247"/>
      <x:c r="I1239" s="247"/>
      <x:c r="J1239" s="249"/>
      <x:c r="K1239" s="247"/>
      <x:c r="L1239" s="247"/>
      <x:c r="M1239" s="113" t="str">
        <x:f>IF(A1239="","",IF(OR(D1239="",E1239=""),"",IF(E1239&lt;=D1239,1,0)))</x:f>
      </x:c>
      <x:c r="N1239" s="120" t="str">
        <x:f>IF(A1239="","",IF(OR(H1239="",I1239=""),"",IFERROR(I1239/H1239,0)))</x:f>
      </x:c>
      <x:c r="O1239" s="113" t="str">
        <x:f>IF(A1239="","",IF(OR(D1239="",E1239=""),"",MAX(0,E1239-D1239)))</x:f>
      </x:c>
      <x:c r="P1239" s="113" t="str">
        <x:f>IF(B1239="","",WEEKDAY(B1239,2))</x:f>
      </x:c>
      <x:c r="Q1239" s="113" t="str">
        <x:f>IF(B1239="","",MONTH(B1239))</x:f>
      </x:c>
      <x:c r="R1239" s="113" t="str">
        <x:f>IF(B1239="","",YEAR(B1239))</x:f>
      </x:c>
    </x:row>
    <x:row r="1240" ht="20" customHeight="1">
      <x:c r="A1240" s="247"/>
      <x:c r="B1240" s="248"/>
      <x:c r="C1240" s="247"/>
      <x:c r="D1240" s="248"/>
      <x:c r="E1240" s="248"/>
      <x:c r="F1240" s="247"/>
      <x:c r="G1240" s="247"/>
      <x:c r="H1240" s="247"/>
      <x:c r="I1240" s="247"/>
      <x:c r="J1240" s="249"/>
      <x:c r="K1240" s="247"/>
      <x:c r="L1240" s="247"/>
      <x:c r="M1240" s="113" t="str">
        <x:f>IF(A1240="","",IF(OR(D1240="",E1240=""),"",IF(E1240&lt;=D1240,1,0)))</x:f>
      </x:c>
      <x:c r="N1240" s="120" t="str">
        <x:f>IF(A1240="","",IF(OR(H1240="",I1240=""),"",IFERROR(I1240/H1240,0)))</x:f>
      </x:c>
      <x:c r="O1240" s="113" t="str">
        <x:f>IF(A1240="","",IF(OR(D1240="",E1240=""),"",MAX(0,E1240-D1240)))</x:f>
      </x:c>
      <x:c r="P1240" s="113" t="str">
        <x:f>IF(B1240="","",WEEKDAY(B1240,2))</x:f>
      </x:c>
      <x:c r="Q1240" s="113" t="str">
        <x:f>IF(B1240="","",MONTH(B1240))</x:f>
      </x:c>
      <x:c r="R1240" s="113" t="str">
        <x:f>IF(B1240="","",YEAR(B1240))</x:f>
      </x:c>
    </x:row>
    <x:row r="1241" ht="20" customHeight="1">
      <x:c r="A1241" s="247"/>
      <x:c r="B1241" s="248"/>
      <x:c r="C1241" s="247"/>
      <x:c r="D1241" s="248"/>
      <x:c r="E1241" s="248"/>
      <x:c r="F1241" s="247"/>
      <x:c r="G1241" s="247"/>
      <x:c r="H1241" s="247"/>
      <x:c r="I1241" s="247"/>
      <x:c r="J1241" s="249"/>
      <x:c r="K1241" s="247"/>
      <x:c r="L1241" s="247"/>
      <x:c r="M1241" s="113" t="str">
        <x:f>IF(A1241="","",IF(OR(D1241="",E1241=""),"",IF(E1241&lt;=D1241,1,0)))</x:f>
      </x:c>
      <x:c r="N1241" s="120" t="str">
        <x:f>IF(A1241="","",IF(OR(H1241="",I1241=""),"",IFERROR(I1241/H1241,0)))</x:f>
      </x:c>
      <x:c r="O1241" s="113" t="str">
        <x:f>IF(A1241="","",IF(OR(D1241="",E1241=""),"",MAX(0,E1241-D1241)))</x:f>
      </x:c>
      <x:c r="P1241" s="113" t="str">
        <x:f>IF(B1241="","",WEEKDAY(B1241,2))</x:f>
      </x:c>
      <x:c r="Q1241" s="113" t="str">
        <x:f>IF(B1241="","",MONTH(B1241))</x:f>
      </x:c>
      <x:c r="R1241" s="113" t="str">
        <x:f>IF(B1241="","",YEAR(B1241))</x:f>
      </x:c>
    </x:row>
    <x:row r="1242" ht="20" customHeight="1">
      <x:c r="A1242" s="247"/>
      <x:c r="B1242" s="248"/>
      <x:c r="C1242" s="247"/>
      <x:c r="D1242" s="248"/>
      <x:c r="E1242" s="248"/>
      <x:c r="F1242" s="247"/>
      <x:c r="G1242" s="247"/>
      <x:c r="H1242" s="247"/>
      <x:c r="I1242" s="247"/>
      <x:c r="J1242" s="249"/>
      <x:c r="K1242" s="247"/>
      <x:c r="L1242" s="247"/>
      <x:c r="M1242" s="113" t="str">
        <x:f>IF(A1242="","",IF(OR(D1242="",E1242=""),"",IF(E1242&lt;=D1242,1,0)))</x:f>
      </x:c>
      <x:c r="N1242" s="120" t="str">
        <x:f>IF(A1242="","",IF(OR(H1242="",I1242=""),"",IFERROR(I1242/H1242,0)))</x:f>
      </x:c>
      <x:c r="O1242" s="113" t="str">
        <x:f>IF(A1242="","",IF(OR(D1242="",E1242=""),"",MAX(0,E1242-D1242)))</x:f>
      </x:c>
      <x:c r="P1242" s="113" t="str">
        <x:f>IF(B1242="","",WEEKDAY(B1242,2))</x:f>
      </x:c>
      <x:c r="Q1242" s="113" t="str">
        <x:f>IF(B1242="","",MONTH(B1242))</x:f>
      </x:c>
      <x:c r="R1242" s="113" t="str">
        <x:f>IF(B1242="","",YEAR(B1242))</x:f>
      </x:c>
    </x:row>
    <x:row r="1243" ht="20" customHeight="1">
      <x:c r="A1243" s="247"/>
      <x:c r="B1243" s="248"/>
      <x:c r="C1243" s="247"/>
      <x:c r="D1243" s="248"/>
      <x:c r="E1243" s="248"/>
      <x:c r="F1243" s="247"/>
      <x:c r="G1243" s="247"/>
      <x:c r="H1243" s="247"/>
      <x:c r="I1243" s="247"/>
      <x:c r="J1243" s="249"/>
      <x:c r="K1243" s="247"/>
      <x:c r="L1243" s="247"/>
      <x:c r="M1243" s="113" t="str">
        <x:f>IF(A1243="","",IF(OR(D1243="",E1243=""),"",IF(E1243&lt;=D1243,1,0)))</x:f>
      </x:c>
      <x:c r="N1243" s="120" t="str">
        <x:f>IF(A1243="","",IF(OR(H1243="",I1243=""),"",IFERROR(I1243/H1243,0)))</x:f>
      </x:c>
      <x:c r="O1243" s="113" t="str">
        <x:f>IF(A1243="","",IF(OR(D1243="",E1243=""),"",MAX(0,E1243-D1243)))</x:f>
      </x:c>
      <x:c r="P1243" s="113" t="str">
        <x:f>IF(B1243="","",WEEKDAY(B1243,2))</x:f>
      </x:c>
      <x:c r="Q1243" s="113" t="str">
        <x:f>IF(B1243="","",MONTH(B1243))</x:f>
      </x:c>
      <x:c r="R1243" s="113" t="str">
        <x:f>IF(B1243="","",YEAR(B1243))</x:f>
      </x:c>
    </x:row>
    <x:row r="1244" ht="20" customHeight="1">
      <x:c r="A1244" s="247"/>
      <x:c r="B1244" s="248"/>
      <x:c r="C1244" s="247"/>
      <x:c r="D1244" s="248"/>
      <x:c r="E1244" s="248"/>
      <x:c r="F1244" s="247"/>
      <x:c r="G1244" s="247"/>
      <x:c r="H1244" s="247"/>
      <x:c r="I1244" s="247"/>
      <x:c r="J1244" s="249"/>
      <x:c r="K1244" s="247"/>
      <x:c r="L1244" s="247"/>
      <x:c r="M1244" s="113" t="str">
        <x:f>IF(A1244="","",IF(OR(D1244="",E1244=""),"",IF(E1244&lt;=D1244,1,0)))</x:f>
      </x:c>
      <x:c r="N1244" s="120" t="str">
        <x:f>IF(A1244="","",IF(OR(H1244="",I1244=""),"",IFERROR(I1244/H1244,0)))</x:f>
      </x:c>
      <x:c r="O1244" s="113" t="str">
        <x:f>IF(A1244="","",IF(OR(D1244="",E1244=""),"",MAX(0,E1244-D1244)))</x:f>
      </x:c>
      <x:c r="P1244" s="113" t="str">
        <x:f>IF(B1244="","",WEEKDAY(B1244,2))</x:f>
      </x:c>
      <x:c r="Q1244" s="113" t="str">
        <x:f>IF(B1244="","",MONTH(B1244))</x:f>
      </x:c>
      <x:c r="R1244" s="113" t="str">
        <x:f>IF(B1244="","",YEAR(B1244))</x:f>
      </x:c>
    </x:row>
    <x:row r="1245" ht="20" customHeight="1">
      <x:c r="A1245" s="247"/>
      <x:c r="B1245" s="248"/>
      <x:c r="C1245" s="247"/>
      <x:c r="D1245" s="248"/>
      <x:c r="E1245" s="248"/>
      <x:c r="F1245" s="247"/>
      <x:c r="G1245" s="247"/>
      <x:c r="H1245" s="247"/>
      <x:c r="I1245" s="247"/>
      <x:c r="J1245" s="249"/>
      <x:c r="K1245" s="247"/>
      <x:c r="L1245" s="247"/>
      <x:c r="M1245" s="113" t="str">
        <x:f>IF(A1245="","",IF(OR(D1245="",E1245=""),"",IF(E1245&lt;=D1245,1,0)))</x:f>
      </x:c>
      <x:c r="N1245" s="120" t="str">
        <x:f>IF(A1245="","",IF(OR(H1245="",I1245=""),"",IFERROR(I1245/H1245,0)))</x:f>
      </x:c>
      <x:c r="O1245" s="113" t="str">
        <x:f>IF(A1245="","",IF(OR(D1245="",E1245=""),"",MAX(0,E1245-D1245)))</x:f>
      </x:c>
      <x:c r="P1245" s="113" t="str">
        <x:f>IF(B1245="","",WEEKDAY(B1245,2))</x:f>
      </x:c>
      <x:c r="Q1245" s="113" t="str">
        <x:f>IF(B1245="","",MONTH(B1245))</x:f>
      </x:c>
      <x:c r="R1245" s="113" t="str">
        <x:f>IF(B1245="","",YEAR(B1245))</x:f>
      </x:c>
    </x:row>
    <x:row r="1246" ht="20" customHeight="1">
      <x:c r="A1246" s="247"/>
      <x:c r="B1246" s="248"/>
      <x:c r="C1246" s="247"/>
      <x:c r="D1246" s="248"/>
      <x:c r="E1246" s="248"/>
      <x:c r="F1246" s="247"/>
      <x:c r="G1246" s="247"/>
      <x:c r="H1246" s="247"/>
      <x:c r="I1246" s="247"/>
      <x:c r="J1246" s="249"/>
      <x:c r="K1246" s="247"/>
      <x:c r="L1246" s="247"/>
      <x:c r="M1246" s="113" t="str">
        <x:f>IF(A1246="","",IF(OR(D1246="",E1246=""),"",IF(E1246&lt;=D1246,1,0)))</x:f>
      </x:c>
      <x:c r="N1246" s="120" t="str">
        <x:f>IF(A1246="","",IF(OR(H1246="",I1246=""),"",IFERROR(I1246/H1246,0)))</x:f>
      </x:c>
      <x:c r="O1246" s="113" t="str">
        <x:f>IF(A1246="","",IF(OR(D1246="",E1246=""),"",MAX(0,E1246-D1246)))</x:f>
      </x:c>
      <x:c r="P1246" s="113" t="str">
        <x:f>IF(B1246="","",WEEKDAY(B1246,2))</x:f>
      </x:c>
      <x:c r="Q1246" s="113" t="str">
        <x:f>IF(B1246="","",MONTH(B1246))</x:f>
      </x:c>
      <x:c r="R1246" s="113" t="str">
        <x:f>IF(B1246="","",YEAR(B1246))</x:f>
      </x:c>
    </x:row>
    <x:row r="1247" ht="20" customHeight="1">
      <x:c r="A1247" s="247"/>
      <x:c r="B1247" s="248"/>
      <x:c r="C1247" s="247"/>
      <x:c r="D1247" s="248"/>
      <x:c r="E1247" s="248"/>
      <x:c r="F1247" s="247"/>
      <x:c r="G1247" s="247"/>
      <x:c r="H1247" s="247"/>
      <x:c r="I1247" s="247"/>
      <x:c r="J1247" s="249"/>
      <x:c r="K1247" s="247"/>
      <x:c r="L1247" s="247"/>
      <x:c r="M1247" s="113" t="str">
        <x:f>IF(A1247="","",IF(OR(D1247="",E1247=""),"",IF(E1247&lt;=D1247,1,0)))</x:f>
      </x:c>
      <x:c r="N1247" s="120" t="str">
        <x:f>IF(A1247="","",IF(OR(H1247="",I1247=""),"",IFERROR(I1247/H1247,0)))</x:f>
      </x:c>
      <x:c r="O1247" s="113" t="str">
        <x:f>IF(A1247="","",IF(OR(D1247="",E1247=""),"",MAX(0,E1247-D1247)))</x:f>
      </x:c>
      <x:c r="P1247" s="113" t="str">
        <x:f>IF(B1247="","",WEEKDAY(B1247,2))</x:f>
      </x:c>
      <x:c r="Q1247" s="113" t="str">
        <x:f>IF(B1247="","",MONTH(B1247))</x:f>
      </x:c>
      <x:c r="R1247" s="113" t="str">
        <x:f>IF(B1247="","",YEAR(B1247))</x:f>
      </x:c>
    </x:row>
    <x:row r="1248" ht="20" customHeight="1">
      <x:c r="A1248" s="247"/>
      <x:c r="B1248" s="248"/>
      <x:c r="C1248" s="247"/>
      <x:c r="D1248" s="248"/>
      <x:c r="E1248" s="248"/>
      <x:c r="F1248" s="247"/>
      <x:c r="G1248" s="247"/>
      <x:c r="H1248" s="247"/>
      <x:c r="I1248" s="247"/>
      <x:c r="J1248" s="249"/>
      <x:c r="K1248" s="247"/>
      <x:c r="L1248" s="247"/>
      <x:c r="M1248" s="113" t="str">
        <x:f>IF(A1248="","",IF(OR(D1248="",E1248=""),"",IF(E1248&lt;=D1248,1,0)))</x:f>
      </x:c>
      <x:c r="N1248" s="120" t="str">
        <x:f>IF(A1248="","",IF(OR(H1248="",I1248=""),"",IFERROR(I1248/H1248,0)))</x:f>
      </x:c>
      <x:c r="O1248" s="113" t="str">
        <x:f>IF(A1248="","",IF(OR(D1248="",E1248=""),"",MAX(0,E1248-D1248)))</x:f>
      </x:c>
      <x:c r="P1248" s="113" t="str">
        <x:f>IF(B1248="","",WEEKDAY(B1248,2))</x:f>
      </x:c>
      <x:c r="Q1248" s="113" t="str">
        <x:f>IF(B1248="","",MONTH(B1248))</x:f>
      </x:c>
      <x:c r="R1248" s="113" t="str">
        <x:f>IF(B1248="","",YEAR(B1248))</x:f>
      </x:c>
    </x:row>
    <x:row r="1249" ht="20" customHeight="1">
      <x:c r="A1249" s="247"/>
      <x:c r="B1249" s="248"/>
      <x:c r="C1249" s="247"/>
      <x:c r="D1249" s="248"/>
      <x:c r="E1249" s="248"/>
      <x:c r="F1249" s="247"/>
      <x:c r="G1249" s="247"/>
      <x:c r="H1249" s="247"/>
      <x:c r="I1249" s="247"/>
      <x:c r="J1249" s="249"/>
      <x:c r="K1249" s="247"/>
      <x:c r="L1249" s="247"/>
      <x:c r="M1249" s="113" t="str">
        <x:f>IF(A1249="","",IF(OR(D1249="",E1249=""),"",IF(E1249&lt;=D1249,1,0)))</x:f>
      </x:c>
      <x:c r="N1249" s="120" t="str">
        <x:f>IF(A1249="","",IF(OR(H1249="",I1249=""),"",IFERROR(I1249/H1249,0)))</x:f>
      </x:c>
      <x:c r="O1249" s="113" t="str">
        <x:f>IF(A1249="","",IF(OR(D1249="",E1249=""),"",MAX(0,E1249-D1249)))</x:f>
      </x:c>
      <x:c r="P1249" s="113" t="str">
        <x:f>IF(B1249="","",WEEKDAY(B1249,2))</x:f>
      </x:c>
      <x:c r="Q1249" s="113" t="str">
        <x:f>IF(B1249="","",MONTH(B1249))</x:f>
      </x:c>
      <x:c r="R1249" s="113" t="str">
        <x:f>IF(B1249="","",YEAR(B1249))</x:f>
      </x:c>
    </x:row>
    <x:row r="1250" ht="20" customHeight="1">
      <x:c r="A1250" s="247"/>
      <x:c r="B1250" s="248"/>
      <x:c r="C1250" s="247"/>
      <x:c r="D1250" s="248"/>
      <x:c r="E1250" s="248"/>
      <x:c r="F1250" s="247"/>
      <x:c r="G1250" s="247"/>
      <x:c r="H1250" s="247"/>
      <x:c r="I1250" s="247"/>
      <x:c r="J1250" s="249"/>
      <x:c r="K1250" s="247"/>
      <x:c r="L1250" s="247"/>
      <x:c r="M1250" s="113" t="str">
        <x:f>IF(A1250="","",IF(OR(D1250="",E1250=""),"",IF(E1250&lt;=D1250,1,0)))</x:f>
      </x:c>
      <x:c r="N1250" s="120" t="str">
        <x:f>IF(A1250="","",IF(OR(H1250="",I1250=""),"",IFERROR(I1250/H1250,0)))</x:f>
      </x:c>
      <x:c r="O1250" s="113" t="str">
        <x:f>IF(A1250="","",IF(OR(D1250="",E1250=""),"",MAX(0,E1250-D1250)))</x:f>
      </x:c>
      <x:c r="P1250" s="113" t="str">
        <x:f>IF(B1250="","",WEEKDAY(B1250,2))</x:f>
      </x:c>
      <x:c r="Q1250" s="113" t="str">
        <x:f>IF(B1250="","",MONTH(B1250))</x:f>
      </x:c>
      <x:c r="R1250" s="113" t="str">
        <x:f>IF(B1250="","",YEAR(B1250))</x:f>
      </x:c>
    </x:row>
    <x:row r="1251" ht="20" customHeight="1">
      <x:c r="A1251" s="247"/>
      <x:c r="B1251" s="248"/>
      <x:c r="C1251" s="247"/>
      <x:c r="D1251" s="248"/>
      <x:c r="E1251" s="248"/>
      <x:c r="F1251" s="247"/>
      <x:c r="G1251" s="247"/>
      <x:c r="H1251" s="247"/>
      <x:c r="I1251" s="247"/>
      <x:c r="J1251" s="249"/>
      <x:c r="K1251" s="247"/>
      <x:c r="L1251" s="247"/>
      <x:c r="M1251" s="113" t="str">
        <x:f>IF(A1251="","",IF(OR(D1251="",E1251=""),"",IF(E1251&lt;=D1251,1,0)))</x:f>
      </x:c>
      <x:c r="N1251" s="120" t="str">
        <x:f>IF(A1251="","",IF(OR(H1251="",I1251=""),"",IFERROR(I1251/H1251,0)))</x:f>
      </x:c>
      <x:c r="O1251" s="113" t="str">
        <x:f>IF(A1251="","",IF(OR(D1251="",E1251=""),"",MAX(0,E1251-D1251)))</x:f>
      </x:c>
      <x:c r="P1251" s="113" t="str">
        <x:f>IF(B1251="","",WEEKDAY(B1251,2))</x:f>
      </x:c>
      <x:c r="Q1251" s="113" t="str">
        <x:f>IF(B1251="","",MONTH(B1251))</x:f>
      </x:c>
      <x:c r="R1251" s="113" t="str">
        <x:f>IF(B1251="","",YEAR(B1251))</x:f>
      </x:c>
    </x:row>
    <x:row r="1252" ht="20" customHeight="1">
      <x:c r="A1252" s="247"/>
      <x:c r="B1252" s="248"/>
      <x:c r="C1252" s="247"/>
      <x:c r="D1252" s="248"/>
      <x:c r="E1252" s="248"/>
      <x:c r="F1252" s="247"/>
      <x:c r="G1252" s="247"/>
      <x:c r="H1252" s="247"/>
      <x:c r="I1252" s="247"/>
      <x:c r="J1252" s="249"/>
      <x:c r="K1252" s="247"/>
      <x:c r="L1252" s="247"/>
      <x:c r="M1252" s="113" t="str">
        <x:f>IF(A1252="","",IF(OR(D1252="",E1252=""),"",IF(E1252&lt;=D1252,1,0)))</x:f>
      </x:c>
      <x:c r="N1252" s="120" t="str">
        <x:f>IF(A1252="","",IF(OR(H1252="",I1252=""),"",IFERROR(I1252/H1252,0)))</x:f>
      </x:c>
      <x:c r="O1252" s="113" t="str">
        <x:f>IF(A1252="","",IF(OR(D1252="",E1252=""),"",MAX(0,E1252-D1252)))</x:f>
      </x:c>
      <x:c r="P1252" s="113" t="str">
        <x:f>IF(B1252="","",WEEKDAY(B1252,2))</x:f>
      </x:c>
      <x:c r="Q1252" s="113" t="str">
        <x:f>IF(B1252="","",MONTH(B1252))</x:f>
      </x:c>
      <x:c r="R1252" s="113" t="str">
        <x:f>IF(B1252="","",YEAR(B1252))</x:f>
      </x:c>
    </x:row>
    <x:row r="1253" ht="20" customHeight="1">
      <x:c r="A1253" s="247"/>
      <x:c r="B1253" s="248"/>
      <x:c r="C1253" s="247"/>
      <x:c r="D1253" s="248"/>
      <x:c r="E1253" s="248"/>
      <x:c r="F1253" s="247"/>
      <x:c r="G1253" s="247"/>
      <x:c r="H1253" s="247"/>
      <x:c r="I1253" s="247"/>
      <x:c r="J1253" s="249"/>
      <x:c r="K1253" s="247"/>
      <x:c r="L1253" s="247"/>
      <x:c r="M1253" s="113" t="str">
        <x:f>IF(A1253="","",IF(OR(D1253="",E1253=""),"",IF(E1253&lt;=D1253,1,0)))</x:f>
      </x:c>
      <x:c r="N1253" s="120" t="str">
        <x:f>IF(A1253="","",IF(OR(H1253="",I1253=""),"",IFERROR(I1253/H1253,0)))</x:f>
      </x:c>
      <x:c r="O1253" s="113" t="str">
        <x:f>IF(A1253="","",IF(OR(D1253="",E1253=""),"",MAX(0,E1253-D1253)))</x:f>
      </x:c>
      <x:c r="P1253" s="113" t="str">
        <x:f>IF(B1253="","",WEEKDAY(B1253,2))</x:f>
      </x:c>
      <x:c r="Q1253" s="113" t="str">
        <x:f>IF(B1253="","",MONTH(B1253))</x:f>
      </x:c>
      <x:c r="R1253" s="113" t="str">
        <x:f>IF(B1253="","",YEAR(B1253))</x:f>
      </x:c>
    </x:row>
    <x:row r="1254" ht="20" customHeight="1">
      <x:c r="A1254" s="247"/>
      <x:c r="B1254" s="248"/>
      <x:c r="C1254" s="247"/>
      <x:c r="D1254" s="248"/>
      <x:c r="E1254" s="248"/>
      <x:c r="F1254" s="247"/>
      <x:c r="G1254" s="247"/>
      <x:c r="H1254" s="247"/>
      <x:c r="I1254" s="247"/>
      <x:c r="J1254" s="249"/>
      <x:c r="K1254" s="247"/>
      <x:c r="L1254" s="247"/>
      <x:c r="M1254" s="113" t="str">
        <x:f>IF(A1254="","",IF(OR(D1254="",E1254=""),"",IF(E1254&lt;=D1254,1,0)))</x:f>
      </x:c>
      <x:c r="N1254" s="120" t="str">
        <x:f>IF(A1254="","",IF(OR(H1254="",I1254=""),"",IFERROR(I1254/H1254,0)))</x:f>
      </x:c>
      <x:c r="O1254" s="113" t="str">
        <x:f>IF(A1254="","",IF(OR(D1254="",E1254=""),"",MAX(0,E1254-D1254)))</x:f>
      </x:c>
      <x:c r="P1254" s="113" t="str">
        <x:f>IF(B1254="","",WEEKDAY(B1254,2))</x:f>
      </x:c>
      <x:c r="Q1254" s="113" t="str">
        <x:f>IF(B1254="","",MONTH(B1254))</x:f>
      </x:c>
      <x:c r="R1254" s="113" t="str">
        <x:f>IF(B1254="","",YEAR(B1254))</x:f>
      </x:c>
    </x:row>
    <x:row r="1255" ht="20" customHeight="1">
      <x:c r="A1255" s="247"/>
      <x:c r="B1255" s="248"/>
      <x:c r="C1255" s="247"/>
      <x:c r="D1255" s="248"/>
      <x:c r="E1255" s="248"/>
      <x:c r="F1255" s="247"/>
      <x:c r="G1255" s="247"/>
      <x:c r="H1255" s="247"/>
      <x:c r="I1255" s="247"/>
      <x:c r="J1255" s="249"/>
      <x:c r="K1255" s="247"/>
      <x:c r="L1255" s="247"/>
      <x:c r="M1255" s="113" t="str">
        <x:f>IF(A1255="","",IF(OR(D1255="",E1255=""),"",IF(E1255&lt;=D1255,1,0)))</x:f>
      </x:c>
      <x:c r="N1255" s="120" t="str">
        <x:f>IF(A1255="","",IF(OR(H1255="",I1255=""),"",IFERROR(I1255/H1255,0)))</x:f>
      </x:c>
      <x:c r="O1255" s="113" t="str">
        <x:f>IF(A1255="","",IF(OR(D1255="",E1255=""),"",MAX(0,E1255-D1255)))</x:f>
      </x:c>
      <x:c r="P1255" s="113" t="str">
        <x:f>IF(B1255="","",WEEKDAY(B1255,2))</x:f>
      </x:c>
      <x:c r="Q1255" s="113" t="str">
        <x:f>IF(B1255="","",MONTH(B1255))</x:f>
      </x:c>
      <x:c r="R1255" s="113" t="str">
        <x:f>IF(B1255="","",YEAR(B1255))</x:f>
      </x:c>
    </x:row>
    <x:row r="1256" ht="20" customHeight="1">
      <x:c r="A1256" s="247"/>
      <x:c r="B1256" s="248"/>
      <x:c r="C1256" s="247"/>
      <x:c r="D1256" s="248"/>
      <x:c r="E1256" s="248"/>
      <x:c r="F1256" s="247"/>
      <x:c r="G1256" s="247"/>
      <x:c r="H1256" s="247"/>
      <x:c r="I1256" s="247"/>
      <x:c r="J1256" s="249"/>
      <x:c r="K1256" s="247"/>
      <x:c r="L1256" s="247"/>
      <x:c r="M1256" s="113" t="str">
        <x:f>IF(A1256="","",IF(OR(D1256="",E1256=""),"",IF(E1256&lt;=D1256,1,0)))</x:f>
      </x:c>
      <x:c r="N1256" s="120" t="str">
        <x:f>IF(A1256="","",IF(OR(H1256="",I1256=""),"",IFERROR(I1256/H1256,0)))</x:f>
      </x:c>
      <x:c r="O1256" s="113" t="str">
        <x:f>IF(A1256="","",IF(OR(D1256="",E1256=""),"",MAX(0,E1256-D1256)))</x:f>
      </x:c>
      <x:c r="P1256" s="113" t="str">
        <x:f>IF(B1256="","",WEEKDAY(B1256,2))</x:f>
      </x:c>
      <x:c r="Q1256" s="113" t="str">
        <x:f>IF(B1256="","",MONTH(B1256))</x:f>
      </x:c>
      <x:c r="R1256" s="113" t="str">
        <x:f>IF(B1256="","",YEAR(B1256))</x:f>
      </x:c>
    </x:row>
    <x:row r="1257" ht="20" customHeight="1">
      <x:c r="A1257" s="247"/>
      <x:c r="B1257" s="248"/>
      <x:c r="C1257" s="247"/>
      <x:c r="D1257" s="248"/>
      <x:c r="E1257" s="248"/>
      <x:c r="F1257" s="247"/>
      <x:c r="G1257" s="247"/>
      <x:c r="H1257" s="247"/>
      <x:c r="I1257" s="247"/>
      <x:c r="J1257" s="249"/>
      <x:c r="K1257" s="247"/>
      <x:c r="L1257" s="247"/>
      <x:c r="M1257" s="113" t="str">
        <x:f>IF(A1257="","",IF(OR(D1257="",E1257=""),"",IF(E1257&lt;=D1257,1,0)))</x:f>
      </x:c>
      <x:c r="N1257" s="120" t="str">
        <x:f>IF(A1257="","",IF(OR(H1257="",I1257=""),"",IFERROR(I1257/H1257,0)))</x:f>
      </x:c>
      <x:c r="O1257" s="113" t="str">
        <x:f>IF(A1257="","",IF(OR(D1257="",E1257=""),"",MAX(0,E1257-D1257)))</x:f>
      </x:c>
      <x:c r="P1257" s="113" t="str">
        <x:f>IF(B1257="","",WEEKDAY(B1257,2))</x:f>
      </x:c>
      <x:c r="Q1257" s="113" t="str">
        <x:f>IF(B1257="","",MONTH(B1257))</x:f>
      </x:c>
      <x:c r="R1257" s="113" t="str">
        <x:f>IF(B1257="","",YEAR(B1257))</x:f>
      </x:c>
    </x:row>
    <x:row r="1258" ht="20" customHeight="1">
      <x:c r="A1258" s="247"/>
      <x:c r="B1258" s="248"/>
      <x:c r="C1258" s="247"/>
      <x:c r="D1258" s="248"/>
      <x:c r="E1258" s="248"/>
      <x:c r="F1258" s="247"/>
      <x:c r="G1258" s="247"/>
      <x:c r="H1258" s="247"/>
      <x:c r="I1258" s="247"/>
      <x:c r="J1258" s="249"/>
      <x:c r="K1258" s="247"/>
      <x:c r="L1258" s="247"/>
      <x:c r="M1258" s="113" t="str">
        <x:f>IF(A1258="","",IF(OR(D1258="",E1258=""),"",IF(E1258&lt;=D1258,1,0)))</x:f>
      </x:c>
      <x:c r="N1258" s="120" t="str">
        <x:f>IF(A1258="","",IF(OR(H1258="",I1258=""),"",IFERROR(I1258/H1258,0)))</x:f>
      </x:c>
      <x:c r="O1258" s="113" t="str">
        <x:f>IF(A1258="","",IF(OR(D1258="",E1258=""),"",MAX(0,E1258-D1258)))</x:f>
      </x:c>
      <x:c r="P1258" s="113" t="str">
        <x:f>IF(B1258="","",WEEKDAY(B1258,2))</x:f>
      </x:c>
      <x:c r="Q1258" s="113" t="str">
        <x:f>IF(B1258="","",MONTH(B1258))</x:f>
      </x:c>
      <x:c r="R1258" s="113" t="str">
        <x:f>IF(B1258="","",YEAR(B1258))</x:f>
      </x:c>
    </x:row>
    <x:row r="1259" ht="20" customHeight="1">
      <x:c r="A1259" s="247"/>
      <x:c r="B1259" s="248"/>
      <x:c r="C1259" s="247"/>
      <x:c r="D1259" s="248"/>
      <x:c r="E1259" s="248"/>
      <x:c r="F1259" s="247"/>
      <x:c r="G1259" s="247"/>
      <x:c r="H1259" s="247"/>
      <x:c r="I1259" s="247"/>
      <x:c r="J1259" s="249"/>
      <x:c r="K1259" s="247"/>
      <x:c r="L1259" s="247"/>
      <x:c r="M1259" s="113" t="str">
        <x:f>IF(A1259="","",IF(OR(D1259="",E1259=""),"",IF(E1259&lt;=D1259,1,0)))</x:f>
      </x:c>
      <x:c r="N1259" s="120" t="str">
        <x:f>IF(A1259="","",IF(OR(H1259="",I1259=""),"",IFERROR(I1259/H1259,0)))</x:f>
      </x:c>
      <x:c r="O1259" s="113" t="str">
        <x:f>IF(A1259="","",IF(OR(D1259="",E1259=""),"",MAX(0,E1259-D1259)))</x:f>
      </x:c>
      <x:c r="P1259" s="113" t="str">
        <x:f>IF(B1259="","",WEEKDAY(B1259,2))</x:f>
      </x:c>
      <x:c r="Q1259" s="113" t="str">
        <x:f>IF(B1259="","",MONTH(B1259))</x:f>
      </x:c>
      <x:c r="R1259" s="113" t="str">
        <x:f>IF(B1259="","",YEAR(B1259))</x:f>
      </x:c>
    </x:row>
    <x:row r="1260" ht="20" customHeight="1">
      <x:c r="A1260" s="247"/>
      <x:c r="B1260" s="248"/>
      <x:c r="C1260" s="247"/>
      <x:c r="D1260" s="248"/>
      <x:c r="E1260" s="248"/>
      <x:c r="F1260" s="247"/>
      <x:c r="G1260" s="247"/>
      <x:c r="H1260" s="247"/>
      <x:c r="I1260" s="247"/>
      <x:c r="J1260" s="249"/>
      <x:c r="K1260" s="247"/>
      <x:c r="L1260" s="247"/>
      <x:c r="M1260" s="113" t="str">
        <x:f>IF(A1260="","",IF(OR(D1260="",E1260=""),"",IF(E1260&lt;=D1260,1,0)))</x:f>
      </x:c>
      <x:c r="N1260" s="120" t="str">
        <x:f>IF(A1260="","",IF(OR(H1260="",I1260=""),"",IFERROR(I1260/H1260,0)))</x:f>
      </x:c>
      <x:c r="O1260" s="113" t="str">
        <x:f>IF(A1260="","",IF(OR(D1260="",E1260=""),"",MAX(0,E1260-D1260)))</x:f>
      </x:c>
      <x:c r="P1260" s="113" t="str">
        <x:f>IF(B1260="","",WEEKDAY(B1260,2))</x:f>
      </x:c>
      <x:c r="Q1260" s="113" t="str">
        <x:f>IF(B1260="","",MONTH(B1260))</x:f>
      </x:c>
      <x:c r="R1260" s="113" t="str">
        <x:f>IF(B1260="","",YEAR(B1260))</x:f>
      </x:c>
    </x:row>
    <x:row r="1261" ht="20" customHeight="1">
      <x:c r="A1261" s="247"/>
      <x:c r="B1261" s="248"/>
      <x:c r="C1261" s="247"/>
      <x:c r="D1261" s="248"/>
      <x:c r="E1261" s="248"/>
      <x:c r="F1261" s="247"/>
      <x:c r="G1261" s="247"/>
      <x:c r="H1261" s="247"/>
      <x:c r="I1261" s="247"/>
      <x:c r="J1261" s="249"/>
      <x:c r="K1261" s="247"/>
      <x:c r="L1261" s="247"/>
      <x:c r="M1261" s="113" t="str">
        <x:f>IF(A1261="","",IF(OR(D1261="",E1261=""),"",IF(E1261&lt;=D1261,1,0)))</x:f>
      </x:c>
      <x:c r="N1261" s="120" t="str">
        <x:f>IF(A1261="","",IF(OR(H1261="",I1261=""),"",IFERROR(I1261/H1261,0)))</x:f>
      </x:c>
      <x:c r="O1261" s="113" t="str">
        <x:f>IF(A1261="","",IF(OR(D1261="",E1261=""),"",MAX(0,E1261-D1261)))</x:f>
      </x:c>
      <x:c r="P1261" s="113" t="str">
        <x:f>IF(B1261="","",WEEKDAY(B1261,2))</x:f>
      </x:c>
      <x:c r="Q1261" s="113" t="str">
        <x:f>IF(B1261="","",MONTH(B1261))</x:f>
      </x:c>
      <x:c r="R1261" s="113" t="str">
        <x:f>IF(B1261="","",YEAR(B1261))</x:f>
      </x:c>
    </x:row>
    <x:row r="1262" ht="20" customHeight="1">
      <x:c r="A1262" s="247"/>
      <x:c r="B1262" s="248"/>
      <x:c r="C1262" s="247"/>
      <x:c r="D1262" s="248"/>
      <x:c r="E1262" s="248"/>
      <x:c r="F1262" s="247"/>
      <x:c r="G1262" s="247"/>
      <x:c r="H1262" s="247"/>
      <x:c r="I1262" s="247"/>
      <x:c r="J1262" s="249"/>
      <x:c r="K1262" s="247"/>
      <x:c r="L1262" s="247"/>
      <x:c r="M1262" s="113" t="str">
        <x:f>IF(A1262="","",IF(OR(D1262="",E1262=""),"",IF(E1262&lt;=D1262,1,0)))</x:f>
      </x:c>
      <x:c r="N1262" s="120" t="str">
        <x:f>IF(A1262="","",IF(OR(H1262="",I1262=""),"",IFERROR(I1262/H1262,0)))</x:f>
      </x:c>
      <x:c r="O1262" s="113" t="str">
        <x:f>IF(A1262="","",IF(OR(D1262="",E1262=""),"",MAX(0,E1262-D1262)))</x:f>
      </x:c>
      <x:c r="P1262" s="113" t="str">
        <x:f>IF(B1262="","",WEEKDAY(B1262,2))</x:f>
      </x:c>
      <x:c r="Q1262" s="113" t="str">
        <x:f>IF(B1262="","",MONTH(B1262))</x:f>
      </x:c>
      <x:c r="R1262" s="113" t="str">
        <x:f>IF(B1262="","",YEAR(B1262))</x:f>
      </x:c>
    </x:row>
    <x:row r="1263" ht="20" customHeight="1">
      <x:c r="A1263" s="247"/>
      <x:c r="B1263" s="248"/>
      <x:c r="C1263" s="247"/>
      <x:c r="D1263" s="248"/>
      <x:c r="E1263" s="248"/>
      <x:c r="F1263" s="247"/>
      <x:c r="G1263" s="247"/>
      <x:c r="H1263" s="247"/>
      <x:c r="I1263" s="247"/>
      <x:c r="J1263" s="249"/>
      <x:c r="K1263" s="247"/>
      <x:c r="L1263" s="247"/>
      <x:c r="M1263" s="113" t="str">
        <x:f>IF(A1263="","",IF(OR(D1263="",E1263=""),"",IF(E1263&lt;=D1263,1,0)))</x:f>
      </x:c>
      <x:c r="N1263" s="120" t="str">
        <x:f>IF(A1263="","",IF(OR(H1263="",I1263=""),"",IFERROR(I1263/H1263,0)))</x:f>
      </x:c>
      <x:c r="O1263" s="113" t="str">
        <x:f>IF(A1263="","",IF(OR(D1263="",E1263=""),"",MAX(0,E1263-D1263)))</x:f>
      </x:c>
      <x:c r="P1263" s="113" t="str">
        <x:f>IF(B1263="","",WEEKDAY(B1263,2))</x:f>
      </x:c>
      <x:c r="Q1263" s="113" t="str">
        <x:f>IF(B1263="","",MONTH(B1263))</x:f>
      </x:c>
      <x:c r="R1263" s="113" t="str">
        <x:f>IF(B1263="","",YEAR(B1263))</x:f>
      </x:c>
    </x:row>
    <x:row r="1264" ht="20" customHeight="1">
      <x:c r="A1264" s="247"/>
      <x:c r="B1264" s="248"/>
      <x:c r="C1264" s="247"/>
      <x:c r="D1264" s="248"/>
      <x:c r="E1264" s="248"/>
      <x:c r="F1264" s="247"/>
      <x:c r="G1264" s="247"/>
      <x:c r="H1264" s="247"/>
      <x:c r="I1264" s="247"/>
      <x:c r="J1264" s="249"/>
      <x:c r="K1264" s="247"/>
      <x:c r="L1264" s="247"/>
      <x:c r="M1264" s="113" t="str">
        <x:f>IF(A1264="","",IF(OR(D1264="",E1264=""),"",IF(E1264&lt;=D1264,1,0)))</x:f>
      </x:c>
      <x:c r="N1264" s="120" t="str">
        <x:f>IF(A1264="","",IF(OR(H1264="",I1264=""),"",IFERROR(I1264/H1264,0)))</x:f>
      </x:c>
      <x:c r="O1264" s="113" t="str">
        <x:f>IF(A1264="","",IF(OR(D1264="",E1264=""),"",MAX(0,E1264-D1264)))</x:f>
      </x:c>
      <x:c r="P1264" s="113" t="str">
        <x:f>IF(B1264="","",WEEKDAY(B1264,2))</x:f>
      </x:c>
      <x:c r="Q1264" s="113" t="str">
        <x:f>IF(B1264="","",MONTH(B1264))</x:f>
      </x:c>
      <x:c r="R1264" s="113" t="str">
        <x:f>IF(B1264="","",YEAR(B1264))</x:f>
      </x:c>
    </x:row>
    <x:row r="1265" ht="20" customHeight="1">
      <x:c r="A1265" s="247"/>
      <x:c r="B1265" s="248"/>
      <x:c r="C1265" s="247"/>
      <x:c r="D1265" s="248"/>
      <x:c r="E1265" s="248"/>
      <x:c r="F1265" s="247"/>
      <x:c r="G1265" s="247"/>
      <x:c r="H1265" s="247"/>
      <x:c r="I1265" s="247"/>
      <x:c r="J1265" s="249"/>
      <x:c r="K1265" s="247"/>
      <x:c r="L1265" s="247"/>
      <x:c r="M1265" s="113" t="str">
        <x:f>IF(A1265="","",IF(OR(D1265="",E1265=""),"",IF(E1265&lt;=D1265,1,0)))</x:f>
      </x:c>
      <x:c r="N1265" s="120" t="str">
        <x:f>IF(A1265="","",IF(OR(H1265="",I1265=""),"",IFERROR(I1265/H1265,0)))</x:f>
      </x:c>
      <x:c r="O1265" s="113" t="str">
        <x:f>IF(A1265="","",IF(OR(D1265="",E1265=""),"",MAX(0,E1265-D1265)))</x:f>
      </x:c>
      <x:c r="P1265" s="113" t="str">
        <x:f>IF(B1265="","",WEEKDAY(B1265,2))</x:f>
      </x:c>
      <x:c r="Q1265" s="113" t="str">
        <x:f>IF(B1265="","",MONTH(B1265))</x:f>
      </x:c>
      <x:c r="R1265" s="113" t="str">
        <x:f>IF(B1265="","",YEAR(B1265))</x:f>
      </x:c>
    </x:row>
    <x:row r="1266" ht="20" customHeight="1">
      <x:c r="A1266" s="247"/>
      <x:c r="B1266" s="248"/>
      <x:c r="C1266" s="247"/>
      <x:c r="D1266" s="248"/>
      <x:c r="E1266" s="248"/>
      <x:c r="F1266" s="247"/>
      <x:c r="G1266" s="247"/>
      <x:c r="H1266" s="247"/>
      <x:c r="I1266" s="247"/>
      <x:c r="J1266" s="249"/>
      <x:c r="K1266" s="247"/>
      <x:c r="L1266" s="247"/>
      <x:c r="M1266" s="113" t="str">
        <x:f>IF(A1266="","",IF(OR(D1266="",E1266=""),"",IF(E1266&lt;=D1266,1,0)))</x:f>
      </x:c>
      <x:c r="N1266" s="120" t="str">
        <x:f>IF(A1266="","",IF(OR(H1266="",I1266=""),"",IFERROR(I1266/H1266,0)))</x:f>
      </x:c>
      <x:c r="O1266" s="113" t="str">
        <x:f>IF(A1266="","",IF(OR(D1266="",E1266=""),"",MAX(0,E1266-D1266)))</x:f>
      </x:c>
      <x:c r="P1266" s="113" t="str">
        <x:f>IF(B1266="","",WEEKDAY(B1266,2))</x:f>
      </x:c>
      <x:c r="Q1266" s="113" t="str">
        <x:f>IF(B1266="","",MONTH(B1266))</x:f>
      </x:c>
      <x:c r="R1266" s="113" t="str">
        <x:f>IF(B1266="","",YEAR(B1266))</x:f>
      </x:c>
    </x:row>
    <x:row r="1267" ht="20" customHeight="1">
      <x:c r="A1267" s="247"/>
      <x:c r="B1267" s="248"/>
      <x:c r="C1267" s="247"/>
      <x:c r="D1267" s="248"/>
      <x:c r="E1267" s="248"/>
      <x:c r="F1267" s="247"/>
      <x:c r="G1267" s="247"/>
      <x:c r="H1267" s="247"/>
      <x:c r="I1267" s="247"/>
      <x:c r="J1267" s="249"/>
      <x:c r="K1267" s="247"/>
      <x:c r="L1267" s="247"/>
      <x:c r="M1267" s="113" t="str">
        <x:f>IF(A1267="","",IF(OR(D1267="",E1267=""),"",IF(E1267&lt;=D1267,1,0)))</x:f>
      </x:c>
      <x:c r="N1267" s="120" t="str">
        <x:f>IF(A1267="","",IF(OR(H1267="",I1267=""),"",IFERROR(I1267/H1267,0)))</x:f>
      </x:c>
      <x:c r="O1267" s="113" t="str">
        <x:f>IF(A1267="","",IF(OR(D1267="",E1267=""),"",MAX(0,E1267-D1267)))</x:f>
      </x:c>
      <x:c r="P1267" s="113" t="str">
        <x:f>IF(B1267="","",WEEKDAY(B1267,2))</x:f>
      </x:c>
      <x:c r="Q1267" s="113" t="str">
        <x:f>IF(B1267="","",MONTH(B1267))</x:f>
      </x:c>
      <x:c r="R1267" s="113" t="str">
        <x:f>IF(B1267="","",YEAR(B1267))</x:f>
      </x:c>
    </x:row>
    <x:row r="1268" ht="20" customHeight="1">
      <x:c r="A1268" s="247"/>
      <x:c r="B1268" s="248"/>
      <x:c r="C1268" s="247"/>
      <x:c r="D1268" s="248"/>
      <x:c r="E1268" s="248"/>
      <x:c r="F1268" s="247"/>
      <x:c r="G1268" s="247"/>
      <x:c r="H1268" s="247"/>
      <x:c r="I1268" s="247"/>
      <x:c r="J1268" s="249"/>
      <x:c r="K1268" s="247"/>
      <x:c r="L1268" s="247"/>
      <x:c r="M1268" s="113" t="str">
        <x:f>IF(A1268="","",IF(OR(D1268="",E1268=""),"",IF(E1268&lt;=D1268,1,0)))</x:f>
      </x:c>
      <x:c r="N1268" s="120" t="str">
        <x:f>IF(A1268="","",IF(OR(H1268="",I1268=""),"",IFERROR(I1268/H1268,0)))</x:f>
      </x:c>
      <x:c r="O1268" s="113" t="str">
        <x:f>IF(A1268="","",IF(OR(D1268="",E1268=""),"",MAX(0,E1268-D1268)))</x:f>
      </x:c>
      <x:c r="P1268" s="113" t="str">
        <x:f>IF(B1268="","",WEEKDAY(B1268,2))</x:f>
      </x:c>
      <x:c r="Q1268" s="113" t="str">
        <x:f>IF(B1268="","",MONTH(B1268))</x:f>
      </x:c>
      <x:c r="R1268" s="113" t="str">
        <x:f>IF(B1268="","",YEAR(B1268))</x:f>
      </x:c>
    </x:row>
    <x:row r="1269" ht="20" customHeight="1">
      <x:c r="A1269" s="247"/>
      <x:c r="B1269" s="248"/>
      <x:c r="C1269" s="247"/>
      <x:c r="D1269" s="248"/>
      <x:c r="E1269" s="248"/>
      <x:c r="F1269" s="247"/>
      <x:c r="G1269" s="247"/>
      <x:c r="H1269" s="247"/>
      <x:c r="I1269" s="247"/>
      <x:c r="J1269" s="249"/>
      <x:c r="K1269" s="247"/>
      <x:c r="L1269" s="247"/>
      <x:c r="M1269" s="113" t="str">
        <x:f>IF(A1269="","",IF(OR(D1269="",E1269=""),"",IF(E1269&lt;=D1269,1,0)))</x:f>
      </x:c>
      <x:c r="N1269" s="120" t="str">
        <x:f>IF(A1269="","",IF(OR(H1269="",I1269=""),"",IFERROR(I1269/H1269,0)))</x:f>
      </x:c>
      <x:c r="O1269" s="113" t="str">
        <x:f>IF(A1269="","",IF(OR(D1269="",E1269=""),"",MAX(0,E1269-D1269)))</x:f>
      </x:c>
      <x:c r="P1269" s="113" t="str">
        <x:f>IF(B1269="","",WEEKDAY(B1269,2))</x:f>
      </x:c>
      <x:c r="Q1269" s="113" t="str">
        <x:f>IF(B1269="","",MONTH(B1269))</x:f>
      </x:c>
      <x:c r="R1269" s="113" t="str">
        <x:f>IF(B1269="","",YEAR(B1269))</x:f>
      </x:c>
    </x:row>
    <x:row r="1270" ht="20" customHeight="1">
      <x:c r="A1270" s="247"/>
      <x:c r="B1270" s="248"/>
      <x:c r="C1270" s="247"/>
      <x:c r="D1270" s="248"/>
      <x:c r="E1270" s="248"/>
      <x:c r="F1270" s="247"/>
      <x:c r="G1270" s="247"/>
      <x:c r="H1270" s="247"/>
      <x:c r="I1270" s="247"/>
      <x:c r="J1270" s="249"/>
      <x:c r="K1270" s="247"/>
      <x:c r="L1270" s="247"/>
      <x:c r="M1270" s="113" t="str">
        <x:f>IF(A1270="","",IF(OR(D1270="",E1270=""),"",IF(E1270&lt;=D1270,1,0)))</x:f>
      </x:c>
      <x:c r="N1270" s="120" t="str">
        <x:f>IF(A1270="","",IF(OR(H1270="",I1270=""),"",IFERROR(I1270/H1270,0)))</x:f>
      </x:c>
      <x:c r="O1270" s="113" t="str">
        <x:f>IF(A1270="","",IF(OR(D1270="",E1270=""),"",MAX(0,E1270-D1270)))</x:f>
      </x:c>
      <x:c r="P1270" s="113" t="str">
        <x:f>IF(B1270="","",WEEKDAY(B1270,2))</x:f>
      </x:c>
      <x:c r="Q1270" s="113" t="str">
        <x:f>IF(B1270="","",MONTH(B1270))</x:f>
      </x:c>
      <x:c r="R1270" s="113" t="str">
        <x:f>IF(B1270="","",YEAR(B1270))</x:f>
      </x:c>
    </x:row>
    <x:row r="1271" ht="20" customHeight="1">
      <x:c r="A1271" s="247"/>
      <x:c r="B1271" s="248"/>
      <x:c r="C1271" s="247"/>
      <x:c r="D1271" s="248"/>
      <x:c r="E1271" s="248"/>
      <x:c r="F1271" s="247"/>
      <x:c r="G1271" s="247"/>
      <x:c r="H1271" s="247"/>
      <x:c r="I1271" s="247"/>
      <x:c r="J1271" s="249"/>
      <x:c r="K1271" s="247"/>
      <x:c r="L1271" s="247"/>
      <x:c r="M1271" s="113" t="str">
        <x:f>IF(A1271="","",IF(OR(D1271="",E1271=""),"",IF(E1271&lt;=D1271,1,0)))</x:f>
      </x:c>
      <x:c r="N1271" s="120" t="str">
        <x:f>IF(A1271="","",IF(OR(H1271="",I1271=""),"",IFERROR(I1271/H1271,0)))</x:f>
      </x:c>
      <x:c r="O1271" s="113" t="str">
        <x:f>IF(A1271="","",IF(OR(D1271="",E1271=""),"",MAX(0,E1271-D1271)))</x:f>
      </x:c>
      <x:c r="P1271" s="113" t="str">
        <x:f>IF(B1271="","",WEEKDAY(B1271,2))</x:f>
      </x:c>
      <x:c r="Q1271" s="113" t="str">
        <x:f>IF(B1271="","",MONTH(B1271))</x:f>
      </x:c>
      <x:c r="R1271" s="113" t="str">
        <x:f>IF(B1271="","",YEAR(B1271))</x:f>
      </x:c>
    </x:row>
    <x:row r="1272" ht="20" customHeight="1">
      <x:c r="A1272" s="247"/>
      <x:c r="B1272" s="248"/>
      <x:c r="C1272" s="247"/>
      <x:c r="D1272" s="248"/>
      <x:c r="E1272" s="248"/>
      <x:c r="F1272" s="247"/>
      <x:c r="G1272" s="247"/>
      <x:c r="H1272" s="247"/>
      <x:c r="I1272" s="247"/>
      <x:c r="J1272" s="249"/>
      <x:c r="K1272" s="247"/>
      <x:c r="L1272" s="247"/>
      <x:c r="M1272" s="113" t="str">
        <x:f>IF(A1272="","",IF(OR(D1272="",E1272=""),"",IF(E1272&lt;=D1272,1,0)))</x:f>
      </x:c>
      <x:c r="N1272" s="120" t="str">
        <x:f>IF(A1272="","",IF(OR(H1272="",I1272=""),"",IFERROR(I1272/H1272,0)))</x:f>
      </x:c>
      <x:c r="O1272" s="113" t="str">
        <x:f>IF(A1272="","",IF(OR(D1272="",E1272=""),"",MAX(0,E1272-D1272)))</x:f>
      </x:c>
      <x:c r="P1272" s="113" t="str">
        <x:f>IF(B1272="","",WEEKDAY(B1272,2))</x:f>
      </x:c>
      <x:c r="Q1272" s="113" t="str">
        <x:f>IF(B1272="","",MONTH(B1272))</x:f>
      </x:c>
      <x:c r="R1272" s="113" t="str">
        <x:f>IF(B1272="","",YEAR(B1272))</x:f>
      </x:c>
    </x:row>
    <x:row r="1273" ht="20" customHeight="1">
      <x:c r="A1273" s="247"/>
      <x:c r="B1273" s="248"/>
      <x:c r="C1273" s="247"/>
      <x:c r="D1273" s="248"/>
      <x:c r="E1273" s="248"/>
      <x:c r="F1273" s="247"/>
      <x:c r="G1273" s="247"/>
      <x:c r="H1273" s="247"/>
      <x:c r="I1273" s="247"/>
      <x:c r="J1273" s="249"/>
      <x:c r="K1273" s="247"/>
      <x:c r="L1273" s="247"/>
      <x:c r="M1273" s="113" t="str">
        <x:f>IF(A1273="","",IF(OR(D1273="",E1273=""),"",IF(E1273&lt;=D1273,1,0)))</x:f>
      </x:c>
      <x:c r="N1273" s="120" t="str">
        <x:f>IF(A1273="","",IF(OR(H1273="",I1273=""),"",IFERROR(I1273/H1273,0)))</x:f>
      </x:c>
      <x:c r="O1273" s="113" t="str">
        <x:f>IF(A1273="","",IF(OR(D1273="",E1273=""),"",MAX(0,E1273-D1273)))</x:f>
      </x:c>
      <x:c r="P1273" s="113" t="str">
        <x:f>IF(B1273="","",WEEKDAY(B1273,2))</x:f>
      </x:c>
      <x:c r="Q1273" s="113" t="str">
        <x:f>IF(B1273="","",MONTH(B1273))</x:f>
      </x:c>
      <x:c r="R1273" s="113" t="str">
        <x:f>IF(B1273="","",YEAR(B1273))</x:f>
      </x:c>
    </x:row>
    <x:row r="1274" ht="20" customHeight="1">
      <x:c r="A1274" s="247"/>
      <x:c r="B1274" s="248"/>
      <x:c r="C1274" s="247"/>
      <x:c r="D1274" s="248"/>
      <x:c r="E1274" s="248"/>
      <x:c r="F1274" s="247"/>
      <x:c r="G1274" s="247"/>
      <x:c r="H1274" s="247"/>
      <x:c r="I1274" s="247"/>
      <x:c r="J1274" s="249"/>
      <x:c r="K1274" s="247"/>
      <x:c r="L1274" s="247"/>
      <x:c r="M1274" s="113" t="str">
        <x:f>IF(A1274="","",IF(OR(D1274="",E1274=""),"",IF(E1274&lt;=D1274,1,0)))</x:f>
      </x:c>
      <x:c r="N1274" s="120" t="str">
        <x:f>IF(A1274="","",IF(OR(H1274="",I1274=""),"",IFERROR(I1274/H1274,0)))</x:f>
      </x:c>
      <x:c r="O1274" s="113" t="str">
        <x:f>IF(A1274="","",IF(OR(D1274="",E1274=""),"",MAX(0,E1274-D1274)))</x:f>
      </x:c>
      <x:c r="P1274" s="113" t="str">
        <x:f>IF(B1274="","",WEEKDAY(B1274,2))</x:f>
      </x:c>
      <x:c r="Q1274" s="113" t="str">
        <x:f>IF(B1274="","",MONTH(B1274))</x:f>
      </x:c>
      <x:c r="R1274" s="113" t="str">
        <x:f>IF(B1274="","",YEAR(B1274))</x:f>
      </x:c>
    </x:row>
    <x:row r="1275" ht="20" customHeight="1">
      <x:c r="A1275" s="247"/>
      <x:c r="B1275" s="248"/>
      <x:c r="C1275" s="247"/>
      <x:c r="D1275" s="248"/>
      <x:c r="E1275" s="248"/>
      <x:c r="F1275" s="247"/>
      <x:c r="G1275" s="247"/>
      <x:c r="H1275" s="247"/>
      <x:c r="I1275" s="247"/>
      <x:c r="J1275" s="249"/>
      <x:c r="K1275" s="247"/>
      <x:c r="L1275" s="247"/>
      <x:c r="M1275" s="113" t="str">
        <x:f>IF(A1275="","",IF(OR(D1275="",E1275=""),"",IF(E1275&lt;=D1275,1,0)))</x:f>
      </x:c>
      <x:c r="N1275" s="120" t="str">
        <x:f>IF(A1275="","",IF(OR(H1275="",I1275=""),"",IFERROR(I1275/H1275,0)))</x:f>
      </x:c>
      <x:c r="O1275" s="113" t="str">
        <x:f>IF(A1275="","",IF(OR(D1275="",E1275=""),"",MAX(0,E1275-D1275)))</x:f>
      </x:c>
      <x:c r="P1275" s="113" t="str">
        <x:f>IF(B1275="","",WEEKDAY(B1275,2))</x:f>
      </x:c>
      <x:c r="Q1275" s="113" t="str">
        <x:f>IF(B1275="","",MONTH(B1275))</x:f>
      </x:c>
      <x:c r="R1275" s="113" t="str">
        <x:f>IF(B1275="","",YEAR(B1275))</x:f>
      </x:c>
    </x:row>
    <x:row r="1276" ht="20" customHeight="1">
      <x:c r="A1276" s="247"/>
      <x:c r="B1276" s="248"/>
      <x:c r="C1276" s="247"/>
      <x:c r="D1276" s="248"/>
      <x:c r="E1276" s="248"/>
      <x:c r="F1276" s="247"/>
      <x:c r="G1276" s="247"/>
      <x:c r="H1276" s="247"/>
      <x:c r="I1276" s="247"/>
      <x:c r="J1276" s="249"/>
      <x:c r="K1276" s="247"/>
      <x:c r="L1276" s="247"/>
      <x:c r="M1276" s="113" t="str">
        <x:f>IF(A1276="","",IF(OR(D1276="",E1276=""),"",IF(E1276&lt;=D1276,1,0)))</x:f>
      </x:c>
      <x:c r="N1276" s="120" t="str">
        <x:f>IF(A1276="","",IF(OR(H1276="",I1276=""),"",IFERROR(I1276/H1276,0)))</x:f>
      </x:c>
      <x:c r="O1276" s="113" t="str">
        <x:f>IF(A1276="","",IF(OR(D1276="",E1276=""),"",MAX(0,E1276-D1276)))</x:f>
      </x:c>
      <x:c r="P1276" s="113" t="str">
        <x:f>IF(B1276="","",WEEKDAY(B1276,2))</x:f>
      </x:c>
      <x:c r="Q1276" s="113" t="str">
        <x:f>IF(B1276="","",MONTH(B1276))</x:f>
      </x:c>
      <x:c r="R1276" s="113" t="str">
        <x:f>IF(B1276="","",YEAR(B1276))</x:f>
      </x:c>
    </x:row>
    <x:row r="1277" ht="20" customHeight="1">
      <x:c r="A1277" s="247"/>
      <x:c r="B1277" s="248"/>
      <x:c r="C1277" s="247"/>
      <x:c r="D1277" s="248"/>
      <x:c r="E1277" s="248"/>
      <x:c r="F1277" s="247"/>
      <x:c r="G1277" s="247"/>
      <x:c r="H1277" s="247"/>
      <x:c r="I1277" s="247"/>
      <x:c r="J1277" s="249"/>
      <x:c r="K1277" s="247"/>
      <x:c r="L1277" s="247"/>
      <x:c r="M1277" s="113" t="str">
        <x:f>IF(A1277="","",IF(OR(D1277="",E1277=""),"",IF(E1277&lt;=D1277,1,0)))</x:f>
      </x:c>
      <x:c r="N1277" s="120" t="str">
        <x:f>IF(A1277="","",IF(OR(H1277="",I1277=""),"",IFERROR(I1277/H1277,0)))</x:f>
      </x:c>
      <x:c r="O1277" s="113" t="str">
        <x:f>IF(A1277="","",IF(OR(D1277="",E1277=""),"",MAX(0,E1277-D1277)))</x:f>
      </x:c>
      <x:c r="P1277" s="113" t="str">
        <x:f>IF(B1277="","",WEEKDAY(B1277,2))</x:f>
      </x:c>
      <x:c r="Q1277" s="113" t="str">
        <x:f>IF(B1277="","",MONTH(B1277))</x:f>
      </x:c>
      <x:c r="R1277" s="113" t="str">
        <x:f>IF(B1277="","",YEAR(B1277))</x:f>
      </x:c>
    </x:row>
    <x:row r="1278" ht="20" customHeight="1">
      <x:c r="A1278" s="247"/>
      <x:c r="B1278" s="248"/>
      <x:c r="C1278" s="247"/>
      <x:c r="D1278" s="248"/>
      <x:c r="E1278" s="248"/>
      <x:c r="F1278" s="247"/>
      <x:c r="G1278" s="247"/>
      <x:c r="H1278" s="247"/>
      <x:c r="I1278" s="247"/>
      <x:c r="J1278" s="249"/>
      <x:c r="K1278" s="247"/>
      <x:c r="L1278" s="247"/>
      <x:c r="M1278" s="113" t="str">
        <x:f>IF(A1278="","",IF(OR(D1278="",E1278=""),"",IF(E1278&lt;=D1278,1,0)))</x:f>
      </x:c>
      <x:c r="N1278" s="120" t="str">
        <x:f>IF(A1278="","",IF(OR(H1278="",I1278=""),"",IFERROR(I1278/H1278,0)))</x:f>
      </x:c>
      <x:c r="O1278" s="113" t="str">
        <x:f>IF(A1278="","",IF(OR(D1278="",E1278=""),"",MAX(0,E1278-D1278)))</x:f>
      </x:c>
      <x:c r="P1278" s="113" t="str">
        <x:f>IF(B1278="","",WEEKDAY(B1278,2))</x:f>
      </x:c>
      <x:c r="Q1278" s="113" t="str">
        <x:f>IF(B1278="","",MONTH(B1278))</x:f>
      </x:c>
      <x:c r="R1278" s="113" t="str">
        <x:f>IF(B1278="","",YEAR(B1278))</x:f>
      </x:c>
    </x:row>
    <x:row r="1279" ht="20" customHeight="1">
      <x:c r="A1279" s="247"/>
      <x:c r="B1279" s="248"/>
      <x:c r="C1279" s="247"/>
      <x:c r="D1279" s="248"/>
      <x:c r="E1279" s="248"/>
      <x:c r="F1279" s="247"/>
      <x:c r="G1279" s="247"/>
      <x:c r="H1279" s="247"/>
      <x:c r="I1279" s="247"/>
      <x:c r="J1279" s="249"/>
      <x:c r="K1279" s="247"/>
      <x:c r="L1279" s="247"/>
      <x:c r="M1279" s="113" t="str">
        <x:f>IF(A1279="","",IF(OR(D1279="",E1279=""),"",IF(E1279&lt;=D1279,1,0)))</x:f>
      </x:c>
      <x:c r="N1279" s="120" t="str">
        <x:f>IF(A1279="","",IF(OR(H1279="",I1279=""),"",IFERROR(I1279/H1279,0)))</x:f>
      </x:c>
      <x:c r="O1279" s="113" t="str">
        <x:f>IF(A1279="","",IF(OR(D1279="",E1279=""),"",MAX(0,E1279-D1279)))</x:f>
      </x:c>
      <x:c r="P1279" s="113" t="str">
        <x:f>IF(B1279="","",WEEKDAY(B1279,2))</x:f>
      </x:c>
      <x:c r="Q1279" s="113" t="str">
        <x:f>IF(B1279="","",MONTH(B1279))</x:f>
      </x:c>
      <x:c r="R1279" s="113" t="str">
        <x:f>IF(B1279="","",YEAR(B1279))</x:f>
      </x:c>
    </x:row>
    <x:row r="1280" ht="20" customHeight="1">
      <x:c r="A1280" s="247"/>
      <x:c r="B1280" s="248"/>
      <x:c r="C1280" s="247"/>
      <x:c r="D1280" s="248"/>
      <x:c r="E1280" s="248"/>
      <x:c r="F1280" s="247"/>
      <x:c r="G1280" s="247"/>
      <x:c r="H1280" s="247"/>
      <x:c r="I1280" s="247"/>
      <x:c r="J1280" s="249"/>
      <x:c r="K1280" s="247"/>
      <x:c r="L1280" s="247"/>
      <x:c r="M1280" s="113" t="str">
        <x:f>IF(A1280="","",IF(OR(D1280="",E1280=""),"",IF(E1280&lt;=D1280,1,0)))</x:f>
      </x:c>
      <x:c r="N1280" s="120" t="str">
        <x:f>IF(A1280="","",IF(OR(H1280="",I1280=""),"",IFERROR(I1280/H1280,0)))</x:f>
      </x:c>
      <x:c r="O1280" s="113" t="str">
        <x:f>IF(A1280="","",IF(OR(D1280="",E1280=""),"",MAX(0,E1280-D1280)))</x:f>
      </x:c>
      <x:c r="P1280" s="113" t="str">
        <x:f>IF(B1280="","",WEEKDAY(B1280,2))</x:f>
      </x:c>
      <x:c r="Q1280" s="113" t="str">
        <x:f>IF(B1280="","",MONTH(B1280))</x:f>
      </x:c>
      <x:c r="R1280" s="113" t="str">
        <x:f>IF(B1280="","",YEAR(B1280))</x:f>
      </x:c>
    </x:row>
    <x:row r="1281" ht="20" customHeight="1">
      <x:c r="A1281" s="247"/>
      <x:c r="B1281" s="248"/>
      <x:c r="C1281" s="247"/>
      <x:c r="D1281" s="248"/>
      <x:c r="E1281" s="248"/>
      <x:c r="F1281" s="247"/>
      <x:c r="G1281" s="247"/>
      <x:c r="H1281" s="247"/>
      <x:c r="I1281" s="247"/>
      <x:c r="J1281" s="249"/>
      <x:c r="K1281" s="247"/>
      <x:c r="L1281" s="247"/>
      <x:c r="M1281" s="113" t="str">
        <x:f>IF(A1281="","",IF(OR(D1281="",E1281=""),"",IF(E1281&lt;=D1281,1,0)))</x:f>
      </x:c>
      <x:c r="N1281" s="120" t="str">
        <x:f>IF(A1281="","",IF(OR(H1281="",I1281=""),"",IFERROR(I1281/H1281,0)))</x:f>
      </x:c>
      <x:c r="O1281" s="113" t="str">
        <x:f>IF(A1281="","",IF(OR(D1281="",E1281=""),"",MAX(0,E1281-D1281)))</x:f>
      </x:c>
      <x:c r="P1281" s="113" t="str">
        <x:f>IF(B1281="","",WEEKDAY(B1281,2))</x:f>
      </x:c>
      <x:c r="Q1281" s="113" t="str">
        <x:f>IF(B1281="","",MONTH(B1281))</x:f>
      </x:c>
      <x:c r="R1281" s="113" t="str">
        <x:f>IF(B1281="","",YEAR(B1281))</x:f>
      </x:c>
    </x:row>
    <x:row r="1282" ht="20" customHeight="1">
      <x:c r="A1282" s="247"/>
      <x:c r="B1282" s="248"/>
      <x:c r="C1282" s="247"/>
      <x:c r="D1282" s="248"/>
      <x:c r="E1282" s="248"/>
      <x:c r="F1282" s="247"/>
      <x:c r="G1282" s="247"/>
      <x:c r="H1282" s="247"/>
      <x:c r="I1282" s="247"/>
      <x:c r="J1282" s="249"/>
      <x:c r="K1282" s="247"/>
      <x:c r="L1282" s="247"/>
      <x:c r="M1282" s="113" t="str">
        <x:f>IF(A1282="","",IF(OR(D1282="",E1282=""),"",IF(E1282&lt;=D1282,1,0)))</x:f>
      </x:c>
      <x:c r="N1282" s="120" t="str">
        <x:f>IF(A1282="","",IF(OR(H1282="",I1282=""),"",IFERROR(I1282/H1282,0)))</x:f>
      </x:c>
      <x:c r="O1282" s="113" t="str">
        <x:f>IF(A1282="","",IF(OR(D1282="",E1282=""),"",MAX(0,E1282-D1282)))</x:f>
      </x:c>
      <x:c r="P1282" s="113" t="str">
        <x:f>IF(B1282="","",WEEKDAY(B1282,2))</x:f>
      </x:c>
      <x:c r="Q1282" s="113" t="str">
        <x:f>IF(B1282="","",MONTH(B1282))</x:f>
      </x:c>
      <x:c r="R1282" s="113" t="str">
        <x:f>IF(B1282="","",YEAR(B1282))</x:f>
      </x:c>
    </x:row>
    <x:row r="1283" ht="20" customHeight="1">
      <x:c r="A1283" s="247"/>
      <x:c r="B1283" s="248"/>
      <x:c r="C1283" s="247"/>
      <x:c r="D1283" s="248"/>
      <x:c r="E1283" s="248"/>
      <x:c r="F1283" s="247"/>
      <x:c r="G1283" s="247"/>
      <x:c r="H1283" s="247"/>
      <x:c r="I1283" s="247"/>
      <x:c r="J1283" s="249"/>
      <x:c r="K1283" s="247"/>
      <x:c r="L1283" s="247"/>
      <x:c r="M1283" s="113" t="str">
        <x:f>IF(A1283="","",IF(OR(D1283="",E1283=""),"",IF(E1283&lt;=D1283,1,0)))</x:f>
      </x:c>
      <x:c r="N1283" s="120" t="str">
        <x:f>IF(A1283="","",IF(OR(H1283="",I1283=""),"",IFERROR(I1283/H1283,0)))</x:f>
      </x:c>
      <x:c r="O1283" s="113" t="str">
        <x:f>IF(A1283="","",IF(OR(D1283="",E1283=""),"",MAX(0,E1283-D1283)))</x:f>
      </x:c>
      <x:c r="P1283" s="113" t="str">
        <x:f>IF(B1283="","",WEEKDAY(B1283,2))</x:f>
      </x:c>
      <x:c r="Q1283" s="113" t="str">
        <x:f>IF(B1283="","",MONTH(B1283))</x:f>
      </x:c>
      <x:c r="R1283" s="113" t="str">
        <x:f>IF(B1283="","",YEAR(B1283))</x:f>
      </x:c>
    </x:row>
    <x:row r="1284" ht="20" customHeight="1">
      <x:c r="A1284" s="247"/>
      <x:c r="B1284" s="248"/>
      <x:c r="C1284" s="247"/>
      <x:c r="D1284" s="248"/>
      <x:c r="E1284" s="248"/>
      <x:c r="F1284" s="247"/>
      <x:c r="G1284" s="247"/>
      <x:c r="H1284" s="247"/>
      <x:c r="I1284" s="247"/>
      <x:c r="J1284" s="249"/>
      <x:c r="K1284" s="247"/>
      <x:c r="L1284" s="247"/>
      <x:c r="M1284" s="113" t="str">
        <x:f>IF(A1284="","",IF(OR(D1284="",E1284=""),"",IF(E1284&lt;=D1284,1,0)))</x:f>
      </x:c>
      <x:c r="N1284" s="120" t="str">
        <x:f>IF(A1284="","",IF(OR(H1284="",I1284=""),"",IFERROR(I1284/H1284,0)))</x:f>
      </x:c>
      <x:c r="O1284" s="113" t="str">
        <x:f>IF(A1284="","",IF(OR(D1284="",E1284=""),"",MAX(0,E1284-D1284)))</x:f>
      </x:c>
      <x:c r="P1284" s="113" t="str">
        <x:f>IF(B1284="","",WEEKDAY(B1284,2))</x:f>
      </x:c>
      <x:c r="Q1284" s="113" t="str">
        <x:f>IF(B1284="","",MONTH(B1284))</x:f>
      </x:c>
      <x:c r="R1284" s="113" t="str">
        <x:f>IF(B1284="","",YEAR(B1284))</x:f>
      </x:c>
    </x:row>
    <x:row r="1285" ht="20" customHeight="1">
      <x:c r="A1285" s="247"/>
      <x:c r="B1285" s="248"/>
      <x:c r="C1285" s="247"/>
      <x:c r="D1285" s="248"/>
      <x:c r="E1285" s="248"/>
      <x:c r="F1285" s="247"/>
      <x:c r="G1285" s="247"/>
      <x:c r="H1285" s="247"/>
      <x:c r="I1285" s="247"/>
      <x:c r="J1285" s="249"/>
      <x:c r="K1285" s="247"/>
      <x:c r="L1285" s="247"/>
      <x:c r="M1285" s="113" t="str">
        <x:f>IF(A1285="","",IF(OR(D1285="",E1285=""),"",IF(E1285&lt;=D1285,1,0)))</x:f>
      </x:c>
      <x:c r="N1285" s="120" t="str">
        <x:f>IF(A1285="","",IF(OR(H1285="",I1285=""),"",IFERROR(I1285/H1285,0)))</x:f>
      </x:c>
      <x:c r="O1285" s="113" t="str">
        <x:f>IF(A1285="","",IF(OR(D1285="",E1285=""),"",MAX(0,E1285-D1285)))</x:f>
      </x:c>
      <x:c r="P1285" s="113" t="str">
        <x:f>IF(B1285="","",WEEKDAY(B1285,2))</x:f>
      </x:c>
      <x:c r="Q1285" s="113" t="str">
        <x:f>IF(B1285="","",MONTH(B1285))</x:f>
      </x:c>
      <x:c r="R1285" s="113" t="str">
        <x:f>IF(B1285="","",YEAR(B1285))</x:f>
      </x:c>
    </x:row>
    <x:row r="1286" ht="20" customHeight="1">
      <x:c r="A1286" s="247"/>
      <x:c r="B1286" s="248"/>
      <x:c r="C1286" s="247"/>
      <x:c r="D1286" s="248"/>
      <x:c r="E1286" s="248"/>
      <x:c r="F1286" s="247"/>
      <x:c r="G1286" s="247"/>
      <x:c r="H1286" s="247"/>
      <x:c r="I1286" s="247"/>
      <x:c r="J1286" s="249"/>
      <x:c r="K1286" s="247"/>
      <x:c r="L1286" s="247"/>
      <x:c r="M1286" s="113" t="str">
        <x:f>IF(A1286="","",IF(OR(D1286="",E1286=""),"",IF(E1286&lt;=D1286,1,0)))</x:f>
      </x:c>
      <x:c r="N1286" s="120" t="str">
        <x:f>IF(A1286="","",IF(OR(H1286="",I1286=""),"",IFERROR(I1286/H1286,0)))</x:f>
      </x:c>
      <x:c r="O1286" s="113" t="str">
        <x:f>IF(A1286="","",IF(OR(D1286="",E1286=""),"",MAX(0,E1286-D1286)))</x:f>
      </x:c>
      <x:c r="P1286" s="113" t="str">
        <x:f>IF(B1286="","",WEEKDAY(B1286,2))</x:f>
      </x:c>
      <x:c r="Q1286" s="113" t="str">
        <x:f>IF(B1286="","",MONTH(B1286))</x:f>
      </x:c>
      <x:c r="R1286" s="113" t="str">
        <x:f>IF(B1286="","",YEAR(B1286))</x:f>
      </x:c>
    </x:row>
    <x:row r="1287" ht="20" customHeight="1">
      <x:c r="A1287" s="247"/>
      <x:c r="B1287" s="248"/>
      <x:c r="C1287" s="247"/>
      <x:c r="D1287" s="248"/>
      <x:c r="E1287" s="248"/>
      <x:c r="F1287" s="247"/>
      <x:c r="G1287" s="247"/>
      <x:c r="H1287" s="247"/>
      <x:c r="I1287" s="247"/>
      <x:c r="J1287" s="249"/>
      <x:c r="K1287" s="247"/>
      <x:c r="L1287" s="247"/>
      <x:c r="M1287" s="113" t="str">
        <x:f>IF(A1287="","",IF(OR(D1287="",E1287=""),"",IF(E1287&lt;=D1287,1,0)))</x:f>
      </x:c>
      <x:c r="N1287" s="120" t="str">
        <x:f>IF(A1287="","",IF(OR(H1287="",I1287=""),"",IFERROR(I1287/H1287,0)))</x:f>
      </x:c>
      <x:c r="O1287" s="113" t="str">
        <x:f>IF(A1287="","",IF(OR(D1287="",E1287=""),"",MAX(0,E1287-D1287)))</x:f>
      </x:c>
      <x:c r="P1287" s="113" t="str">
        <x:f>IF(B1287="","",WEEKDAY(B1287,2))</x:f>
      </x:c>
      <x:c r="Q1287" s="113" t="str">
        <x:f>IF(B1287="","",MONTH(B1287))</x:f>
      </x:c>
      <x:c r="R1287" s="113" t="str">
        <x:f>IF(B1287="","",YEAR(B1287))</x:f>
      </x:c>
    </x:row>
    <x:row r="1288" ht="20" customHeight="1">
      <x:c r="A1288" s="247"/>
      <x:c r="B1288" s="248"/>
      <x:c r="C1288" s="247"/>
      <x:c r="D1288" s="248"/>
      <x:c r="E1288" s="248"/>
      <x:c r="F1288" s="247"/>
      <x:c r="G1288" s="247"/>
      <x:c r="H1288" s="247"/>
      <x:c r="I1288" s="247"/>
      <x:c r="J1288" s="249"/>
      <x:c r="K1288" s="247"/>
      <x:c r="L1288" s="247"/>
      <x:c r="M1288" s="113" t="str">
        <x:f>IF(A1288="","",IF(OR(D1288="",E1288=""),"",IF(E1288&lt;=D1288,1,0)))</x:f>
      </x:c>
      <x:c r="N1288" s="120" t="str">
        <x:f>IF(A1288="","",IF(OR(H1288="",I1288=""),"",IFERROR(I1288/H1288,0)))</x:f>
      </x:c>
      <x:c r="O1288" s="113" t="str">
        <x:f>IF(A1288="","",IF(OR(D1288="",E1288=""),"",MAX(0,E1288-D1288)))</x:f>
      </x:c>
      <x:c r="P1288" s="113" t="str">
        <x:f>IF(B1288="","",WEEKDAY(B1288,2))</x:f>
      </x:c>
      <x:c r="Q1288" s="113" t="str">
        <x:f>IF(B1288="","",MONTH(B1288))</x:f>
      </x:c>
      <x:c r="R1288" s="113" t="str">
        <x:f>IF(B1288="","",YEAR(B1288))</x:f>
      </x:c>
    </x:row>
    <x:row r="1289" ht="20" customHeight="1">
      <x:c r="A1289" s="247"/>
      <x:c r="B1289" s="248"/>
      <x:c r="C1289" s="247"/>
      <x:c r="D1289" s="248"/>
      <x:c r="E1289" s="248"/>
      <x:c r="F1289" s="247"/>
      <x:c r="G1289" s="247"/>
      <x:c r="H1289" s="247"/>
      <x:c r="I1289" s="247"/>
      <x:c r="J1289" s="249"/>
      <x:c r="K1289" s="247"/>
      <x:c r="L1289" s="247"/>
      <x:c r="M1289" s="113" t="str">
        <x:f>IF(A1289="","",IF(OR(D1289="",E1289=""),"",IF(E1289&lt;=D1289,1,0)))</x:f>
      </x:c>
      <x:c r="N1289" s="120" t="str">
        <x:f>IF(A1289="","",IF(OR(H1289="",I1289=""),"",IFERROR(I1289/H1289,0)))</x:f>
      </x:c>
      <x:c r="O1289" s="113" t="str">
        <x:f>IF(A1289="","",IF(OR(D1289="",E1289=""),"",MAX(0,E1289-D1289)))</x:f>
      </x:c>
      <x:c r="P1289" s="113" t="str">
        <x:f>IF(B1289="","",WEEKDAY(B1289,2))</x:f>
      </x:c>
      <x:c r="Q1289" s="113" t="str">
        <x:f>IF(B1289="","",MONTH(B1289))</x:f>
      </x:c>
      <x:c r="R1289" s="113" t="str">
        <x:f>IF(B1289="","",YEAR(B1289))</x:f>
      </x:c>
    </x:row>
    <x:row r="1290" ht="20" customHeight="1">
      <x:c r="A1290" s="247"/>
      <x:c r="B1290" s="248"/>
      <x:c r="C1290" s="247"/>
      <x:c r="D1290" s="248"/>
      <x:c r="E1290" s="248"/>
      <x:c r="F1290" s="247"/>
      <x:c r="G1290" s="247"/>
      <x:c r="H1290" s="247"/>
      <x:c r="I1290" s="247"/>
      <x:c r="J1290" s="249"/>
      <x:c r="K1290" s="247"/>
      <x:c r="L1290" s="247"/>
      <x:c r="M1290" s="113" t="str">
        <x:f>IF(A1290="","",IF(OR(D1290="",E1290=""),"",IF(E1290&lt;=D1290,1,0)))</x:f>
      </x:c>
      <x:c r="N1290" s="120" t="str">
        <x:f>IF(A1290="","",IF(OR(H1290="",I1290=""),"",IFERROR(I1290/H1290,0)))</x:f>
      </x:c>
      <x:c r="O1290" s="113" t="str">
        <x:f>IF(A1290="","",IF(OR(D1290="",E1290=""),"",MAX(0,E1290-D1290)))</x:f>
      </x:c>
      <x:c r="P1290" s="113" t="str">
        <x:f>IF(B1290="","",WEEKDAY(B1290,2))</x:f>
      </x:c>
      <x:c r="Q1290" s="113" t="str">
        <x:f>IF(B1290="","",MONTH(B1290))</x:f>
      </x:c>
      <x:c r="R1290" s="113" t="str">
        <x:f>IF(B1290="","",YEAR(B1290))</x:f>
      </x:c>
    </x:row>
    <x:row r="1291" ht="20" customHeight="1">
      <x:c r="A1291" s="247"/>
      <x:c r="B1291" s="248"/>
      <x:c r="C1291" s="247"/>
      <x:c r="D1291" s="248"/>
      <x:c r="E1291" s="248"/>
      <x:c r="F1291" s="247"/>
      <x:c r="G1291" s="247"/>
      <x:c r="H1291" s="247"/>
      <x:c r="I1291" s="247"/>
      <x:c r="J1291" s="249"/>
      <x:c r="K1291" s="247"/>
      <x:c r="L1291" s="247"/>
      <x:c r="M1291" s="113" t="str">
        <x:f>IF(A1291="","",IF(OR(D1291="",E1291=""),"",IF(E1291&lt;=D1291,1,0)))</x:f>
      </x:c>
      <x:c r="N1291" s="120" t="str">
        <x:f>IF(A1291="","",IF(OR(H1291="",I1291=""),"",IFERROR(I1291/H1291,0)))</x:f>
      </x:c>
      <x:c r="O1291" s="113" t="str">
        <x:f>IF(A1291="","",IF(OR(D1291="",E1291=""),"",MAX(0,E1291-D1291)))</x:f>
      </x:c>
      <x:c r="P1291" s="113" t="str">
        <x:f>IF(B1291="","",WEEKDAY(B1291,2))</x:f>
      </x:c>
      <x:c r="Q1291" s="113" t="str">
        <x:f>IF(B1291="","",MONTH(B1291))</x:f>
      </x:c>
      <x:c r="R1291" s="113" t="str">
        <x:f>IF(B1291="","",YEAR(B1291))</x:f>
      </x:c>
    </x:row>
    <x:row r="1292" ht="20" customHeight="1">
      <x:c r="A1292" s="247"/>
      <x:c r="B1292" s="248"/>
      <x:c r="C1292" s="247"/>
      <x:c r="D1292" s="248"/>
      <x:c r="E1292" s="248"/>
      <x:c r="F1292" s="247"/>
      <x:c r="G1292" s="247"/>
      <x:c r="H1292" s="247"/>
      <x:c r="I1292" s="247"/>
      <x:c r="J1292" s="249"/>
      <x:c r="K1292" s="247"/>
      <x:c r="L1292" s="247"/>
      <x:c r="M1292" s="113" t="str">
        <x:f>IF(A1292="","",IF(OR(D1292="",E1292=""),"",IF(E1292&lt;=D1292,1,0)))</x:f>
      </x:c>
      <x:c r="N1292" s="120" t="str">
        <x:f>IF(A1292="","",IF(OR(H1292="",I1292=""),"",IFERROR(I1292/H1292,0)))</x:f>
      </x:c>
      <x:c r="O1292" s="113" t="str">
        <x:f>IF(A1292="","",IF(OR(D1292="",E1292=""),"",MAX(0,E1292-D1292)))</x:f>
      </x:c>
      <x:c r="P1292" s="113" t="str">
        <x:f>IF(B1292="","",WEEKDAY(B1292,2))</x:f>
      </x:c>
      <x:c r="Q1292" s="113" t="str">
        <x:f>IF(B1292="","",MONTH(B1292))</x:f>
      </x:c>
      <x:c r="R1292" s="113" t="str">
        <x:f>IF(B1292="","",YEAR(B1292))</x:f>
      </x:c>
    </x:row>
    <x:row r="1293" ht="20" customHeight="1">
      <x:c r="A1293" s="247"/>
      <x:c r="B1293" s="248"/>
      <x:c r="C1293" s="247"/>
      <x:c r="D1293" s="248"/>
      <x:c r="E1293" s="248"/>
      <x:c r="F1293" s="247"/>
      <x:c r="G1293" s="247"/>
      <x:c r="H1293" s="247"/>
      <x:c r="I1293" s="247"/>
      <x:c r="J1293" s="249"/>
      <x:c r="K1293" s="247"/>
      <x:c r="L1293" s="247"/>
      <x:c r="M1293" s="113" t="str">
        <x:f>IF(A1293="","",IF(OR(D1293="",E1293=""),"",IF(E1293&lt;=D1293,1,0)))</x:f>
      </x:c>
      <x:c r="N1293" s="120" t="str">
        <x:f>IF(A1293="","",IF(OR(H1293="",I1293=""),"",IFERROR(I1293/H1293,0)))</x:f>
      </x:c>
      <x:c r="O1293" s="113" t="str">
        <x:f>IF(A1293="","",IF(OR(D1293="",E1293=""),"",MAX(0,E1293-D1293)))</x:f>
      </x:c>
      <x:c r="P1293" s="113" t="str">
        <x:f>IF(B1293="","",WEEKDAY(B1293,2))</x:f>
      </x:c>
      <x:c r="Q1293" s="113" t="str">
        <x:f>IF(B1293="","",MONTH(B1293))</x:f>
      </x:c>
      <x:c r="R1293" s="113" t="str">
        <x:f>IF(B1293="","",YEAR(B1293))</x:f>
      </x:c>
    </x:row>
    <x:row r="1294" ht="20" customHeight="1">
      <x:c r="A1294" s="247"/>
      <x:c r="B1294" s="248"/>
      <x:c r="C1294" s="247"/>
      <x:c r="D1294" s="248"/>
      <x:c r="E1294" s="248"/>
      <x:c r="F1294" s="247"/>
      <x:c r="G1294" s="247"/>
      <x:c r="H1294" s="247"/>
      <x:c r="I1294" s="247"/>
      <x:c r="J1294" s="249"/>
      <x:c r="K1294" s="247"/>
      <x:c r="L1294" s="247"/>
      <x:c r="M1294" s="113" t="str">
        <x:f>IF(A1294="","",IF(OR(D1294="",E1294=""),"",IF(E1294&lt;=D1294,1,0)))</x:f>
      </x:c>
      <x:c r="N1294" s="120" t="str">
        <x:f>IF(A1294="","",IF(OR(H1294="",I1294=""),"",IFERROR(I1294/H1294,0)))</x:f>
      </x:c>
      <x:c r="O1294" s="113" t="str">
        <x:f>IF(A1294="","",IF(OR(D1294="",E1294=""),"",MAX(0,E1294-D1294)))</x:f>
      </x:c>
      <x:c r="P1294" s="113" t="str">
        <x:f>IF(B1294="","",WEEKDAY(B1294,2))</x:f>
      </x:c>
      <x:c r="Q1294" s="113" t="str">
        <x:f>IF(B1294="","",MONTH(B1294))</x:f>
      </x:c>
      <x:c r="R1294" s="113" t="str">
        <x:f>IF(B1294="","",YEAR(B1294))</x:f>
      </x:c>
    </x:row>
    <x:row r="1295" ht="20" customHeight="1">
      <x:c r="A1295" s="247"/>
      <x:c r="B1295" s="248"/>
      <x:c r="C1295" s="247"/>
      <x:c r="D1295" s="248"/>
      <x:c r="E1295" s="248"/>
      <x:c r="F1295" s="247"/>
      <x:c r="G1295" s="247"/>
      <x:c r="H1295" s="247"/>
      <x:c r="I1295" s="247"/>
      <x:c r="J1295" s="249"/>
      <x:c r="K1295" s="247"/>
      <x:c r="L1295" s="247"/>
      <x:c r="M1295" s="113" t="str">
        <x:f>IF(A1295="","",IF(OR(D1295="",E1295=""),"",IF(E1295&lt;=D1295,1,0)))</x:f>
      </x:c>
      <x:c r="N1295" s="120" t="str">
        <x:f>IF(A1295="","",IF(OR(H1295="",I1295=""),"",IFERROR(I1295/H1295,0)))</x:f>
      </x:c>
      <x:c r="O1295" s="113" t="str">
        <x:f>IF(A1295="","",IF(OR(D1295="",E1295=""),"",MAX(0,E1295-D1295)))</x:f>
      </x:c>
      <x:c r="P1295" s="113" t="str">
        <x:f>IF(B1295="","",WEEKDAY(B1295,2))</x:f>
      </x:c>
      <x:c r="Q1295" s="113" t="str">
        <x:f>IF(B1295="","",MONTH(B1295))</x:f>
      </x:c>
      <x:c r="R1295" s="113" t="str">
        <x:f>IF(B1295="","",YEAR(B1295))</x:f>
      </x:c>
    </x:row>
    <x:row r="1296" ht="20" customHeight="1">
      <x:c r="A1296" s="247"/>
      <x:c r="B1296" s="248"/>
      <x:c r="C1296" s="247"/>
      <x:c r="D1296" s="248"/>
      <x:c r="E1296" s="248"/>
      <x:c r="F1296" s="247"/>
      <x:c r="G1296" s="247"/>
      <x:c r="H1296" s="247"/>
      <x:c r="I1296" s="247"/>
      <x:c r="J1296" s="249"/>
      <x:c r="K1296" s="247"/>
      <x:c r="L1296" s="247"/>
      <x:c r="M1296" s="113" t="str">
        <x:f>IF(A1296="","",IF(OR(D1296="",E1296=""),"",IF(E1296&lt;=D1296,1,0)))</x:f>
      </x:c>
      <x:c r="N1296" s="120" t="str">
        <x:f>IF(A1296="","",IF(OR(H1296="",I1296=""),"",IFERROR(I1296/H1296,0)))</x:f>
      </x:c>
      <x:c r="O1296" s="113" t="str">
        <x:f>IF(A1296="","",IF(OR(D1296="",E1296=""),"",MAX(0,E1296-D1296)))</x:f>
      </x:c>
      <x:c r="P1296" s="113" t="str">
        <x:f>IF(B1296="","",WEEKDAY(B1296,2))</x:f>
      </x:c>
      <x:c r="Q1296" s="113" t="str">
        <x:f>IF(B1296="","",MONTH(B1296))</x:f>
      </x:c>
      <x:c r="R1296" s="113" t="str">
        <x:f>IF(B1296="","",YEAR(B1296))</x:f>
      </x:c>
    </x:row>
    <x:row r="1297" ht="20" customHeight="1">
      <x:c r="A1297" s="247"/>
      <x:c r="B1297" s="248"/>
      <x:c r="C1297" s="247"/>
      <x:c r="D1297" s="248"/>
      <x:c r="E1297" s="248"/>
      <x:c r="F1297" s="247"/>
      <x:c r="G1297" s="247"/>
      <x:c r="H1297" s="247"/>
      <x:c r="I1297" s="247"/>
      <x:c r="J1297" s="249"/>
      <x:c r="K1297" s="247"/>
      <x:c r="L1297" s="247"/>
      <x:c r="M1297" s="113" t="str">
        <x:f>IF(A1297="","",IF(OR(D1297="",E1297=""),"",IF(E1297&lt;=D1297,1,0)))</x:f>
      </x:c>
      <x:c r="N1297" s="120" t="str">
        <x:f>IF(A1297="","",IF(OR(H1297="",I1297=""),"",IFERROR(I1297/H1297,0)))</x:f>
      </x:c>
      <x:c r="O1297" s="113" t="str">
        <x:f>IF(A1297="","",IF(OR(D1297="",E1297=""),"",MAX(0,E1297-D1297)))</x:f>
      </x:c>
      <x:c r="P1297" s="113" t="str">
        <x:f>IF(B1297="","",WEEKDAY(B1297,2))</x:f>
      </x:c>
      <x:c r="Q1297" s="113" t="str">
        <x:f>IF(B1297="","",MONTH(B1297))</x:f>
      </x:c>
      <x:c r="R1297" s="113" t="str">
        <x:f>IF(B1297="","",YEAR(B1297))</x:f>
      </x:c>
    </x:row>
    <x:row r="1298" ht="20" customHeight="1">
      <x:c r="A1298" s="247"/>
      <x:c r="B1298" s="248"/>
      <x:c r="C1298" s="247"/>
      <x:c r="D1298" s="248"/>
      <x:c r="E1298" s="248"/>
      <x:c r="F1298" s="247"/>
      <x:c r="G1298" s="247"/>
      <x:c r="H1298" s="247"/>
      <x:c r="I1298" s="247"/>
      <x:c r="J1298" s="249"/>
      <x:c r="K1298" s="247"/>
      <x:c r="L1298" s="247"/>
      <x:c r="M1298" s="113" t="str">
        <x:f>IF(A1298="","",IF(OR(D1298="",E1298=""),"",IF(E1298&lt;=D1298,1,0)))</x:f>
      </x:c>
      <x:c r="N1298" s="120" t="str">
        <x:f>IF(A1298="","",IF(OR(H1298="",I1298=""),"",IFERROR(I1298/H1298,0)))</x:f>
      </x:c>
      <x:c r="O1298" s="113" t="str">
        <x:f>IF(A1298="","",IF(OR(D1298="",E1298=""),"",MAX(0,E1298-D1298)))</x:f>
      </x:c>
      <x:c r="P1298" s="113" t="str">
        <x:f>IF(B1298="","",WEEKDAY(B1298,2))</x:f>
      </x:c>
      <x:c r="Q1298" s="113" t="str">
        <x:f>IF(B1298="","",MONTH(B1298))</x:f>
      </x:c>
      <x:c r="R1298" s="113" t="str">
        <x:f>IF(B1298="","",YEAR(B1298))</x:f>
      </x:c>
    </x:row>
    <x:row r="1299" ht="20" customHeight="1">
      <x:c r="A1299" s="247"/>
      <x:c r="B1299" s="248"/>
      <x:c r="C1299" s="247"/>
      <x:c r="D1299" s="248"/>
      <x:c r="E1299" s="248"/>
      <x:c r="F1299" s="247"/>
      <x:c r="G1299" s="247"/>
      <x:c r="H1299" s="247"/>
      <x:c r="I1299" s="247"/>
      <x:c r="J1299" s="249"/>
      <x:c r="K1299" s="247"/>
      <x:c r="L1299" s="247"/>
      <x:c r="M1299" s="113" t="str">
        <x:f>IF(A1299="","",IF(OR(D1299="",E1299=""),"",IF(E1299&lt;=D1299,1,0)))</x:f>
      </x:c>
      <x:c r="N1299" s="120" t="str">
        <x:f>IF(A1299="","",IF(OR(H1299="",I1299=""),"",IFERROR(I1299/H1299,0)))</x:f>
      </x:c>
      <x:c r="O1299" s="113" t="str">
        <x:f>IF(A1299="","",IF(OR(D1299="",E1299=""),"",MAX(0,E1299-D1299)))</x:f>
      </x:c>
      <x:c r="P1299" s="113" t="str">
        <x:f>IF(B1299="","",WEEKDAY(B1299,2))</x:f>
      </x:c>
      <x:c r="Q1299" s="113" t="str">
        <x:f>IF(B1299="","",MONTH(B1299))</x:f>
      </x:c>
      <x:c r="R1299" s="113" t="str">
        <x:f>IF(B1299="","",YEAR(B1299))</x:f>
      </x:c>
    </x:row>
    <x:row r="1300" ht="20" customHeight="1">
      <x:c r="A1300" s="247"/>
      <x:c r="B1300" s="248"/>
      <x:c r="C1300" s="247"/>
      <x:c r="D1300" s="248"/>
      <x:c r="E1300" s="248"/>
      <x:c r="F1300" s="247"/>
      <x:c r="G1300" s="247"/>
      <x:c r="H1300" s="247"/>
      <x:c r="I1300" s="247"/>
      <x:c r="J1300" s="249"/>
      <x:c r="K1300" s="247"/>
      <x:c r="L1300" s="247"/>
      <x:c r="M1300" s="113" t="str">
        <x:f>IF(A1300="","",IF(OR(D1300="",E1300=""),"",IF(E1300&lt;=D1300,1,0)))</x:f>
      </x:c>
      <x:c r="N1300" s="120" t="str">
        <x:f>IF(A1300="","",IF(OR(H1300="",I1300=""),"",IFERROR(I1300/H1300,0)))</x:f>
      </x:c>
      <x:c r="O1300" s="113" t="str">
        <x:f>IF(A1300="","",IF(OR(D1300="",E1300=""),"",MAX(0,E1300-D1300)))</x:f>
      </x:c>
      <x:c r="P1300" s="113" t="str">
        <x:f>IF(B1300="","",WEEKDAY(B1300,2))</x:f>
      </x:c>
      <x:c r="Q1300" s="113" t="str">
        <x:f>IF(B1300="","",MONTH(B1300))</x:f>
      </x:c>
      <x:c r="R1300" s="113" t="str">
        <x:f>IF(B1300="","",YEAR(B1300))</x:f>
      </x:c>
    </x:row>
    <x:row r="1301" ht="20" customHeight="1">
      <x:c r="A1301" s="247"/>
      <x:c r="B1301" s="248"/>
      <x:c r="C1301" s="247"/>
      <x:c r="D1301" s="248"/>
      <x:c r="E1301" s="248"/>
      <x:c r="F1301" s="247"/>
      <x:c r="G1301" s="247"/>
      <x:c r="H1301" s="247"/>
      <x:c r="I1301" s="247"/>
      <x:c r="J1301" s="249"/>
      <x:c r="K1301" s="247"/>
      <x:c r="L1301" s="247"/>
      <x:c r="M1301" s="113" t="str">
        <x:f>IF(A1301="","",IF(OR(D1301="",E1301=""),"",IF(E1301&lt;=D1301,1,0)))</x:f>
      </x:c>
      <x:c r="N1301" s="120" t="str">
        <x:f>IF(A1301="","",IF(OR(H1301="",I1301=""),"",IFERROR(I1301/H1301,0)))</x:f>
      </x:c>
      <x:c r="O1301" s="113" t="str">
        <x:f>IF(A1301="","",IF(OR(D1301="",E1301=""),"",MAX(0,E1301-D1301)))</x:f>
      </x:c>
      <x:c r="P1301" s="113" t="str">
        <x:f>IF(B1301="","",WEEKDAY(B1301,2))</x:f>
      </x:c>
      <x:c r="Q1301" s="113" t="str">
        <x:f>IF(B1301="","",MONTH(B1301))</x:f>
      </x:c>
      <x:c r="R1301" s="113" t="str">
        <x:f>IF(B1301="","",YEAR(B1301))</x:f>
      </x:c>
    </x:row>
    <x:row r="1302" ht="20" customHeight="1">
      <x:c r="A1302" s="247"/>
      <x:c r="B1302" s="248"/>
      <x:c r="C1302" s="247"/>
      <x:c r="D1302" s="248"/>
      <x:c r="E1302" s="248"/>
      <x:c r="F1302" s="247"/>
      <x:c r="G1302" s="247"/>
      <x:c r="H1302" s="247"/>
      <x:c r="I1302" s="247"/>
      <x:c r="J1302" s="249"/>
      <x:c r="K1302" s="247"/>
      <x:c r="L1302" s="247"/>
      <x:c r="M1302" s="113" t="str">
        <x:f>IF(A1302="","",IF(OR(D1302="",E1302=""),"",IF(E1302&lt;=D1302,1,0)))</x:f>
      </x:c>
      <x:c r="N1302" s="120" t="str">
        <x:f>IF(A1302="","",IF(OR(H1302="",I1302=""),"",IFERROR(I1302/H1302,0)))</x:f>
      </x:c>
      <x:c r="O1302" s="113" t="str">
        <x:f>IF(A1302="","",IF(OR(D1302="",E1302=""),"",MAX(0,E1302-D1302)))</x:f>
      </x:c>
      <x:c r="P1302" s="113" t="str">
        <x:f>IF(B1302="","",WEEKDAY(B1302,2))</x:f>
      </x:c>
      <x:c r="Q1302" s="113" t="str">
        <x:f>IF(B1302="","",MONTH(B1302))</x:f>
      </x:c>
      <x:c r="R1302" s="113" t="str">
        <x:f>IF(B1302="","",YEAR(B1302))</x:f>
      </x:c>
    </x:row>
    <x:row r="1303" ht="20" customHeight="1">
      <x:c r="A1303" s="247"/>
      <x:c r="B1303" s="248"/>
      <x:c r="C1303" s="247"/>
      <x:c r="D1303" s="248"/>
      <x:c r="E1303" s="248"/>
      <x:c r="F1303" s="247"/>
      <x:c r="G1303" s="247"/>
      <x:c r="H1303" s="247"/>
      <x:c r="I1303" s="247"/>
      <x:c r="J1303" s="249"/>
      <x:c r="K1303" s="247"/>
      <x:c r="L1303" s="247"/>
      <x:c r="M1303" s="113" t="str">
        <x:f>IF(A1303="","",IF(OR(D1303="",E1303=""),"",IF(E1303&lt;=D1303,1,0)))</x:f>
      </x:c>
      <x:c r="N1303" s="120" t="str">
        <x:f>IF(A1303="","",IF(OR(H1303="",I1303=""),"",IFERROR(I1303/H1303,0)))</x:f>
      </x:c>
      <x:c r="O1303" s="113" t="str">
        <x:f>IF(A1303="","",IF(OR(D1303="",E1303=""),"",MAX(0,E1303-D1303)))</x:f>
      </x:c>
      <x:c r="P1303" s="113" t="str">
        <x:f>IF(B1303="","",WEEKDAY(B1303,2))</x:f>
      </x:c>
      <x:c r="Q1303" s="113" t="str">
        <x:f>IF(B1303="","",MONTH(B1303))</x:f>
      </x:c>
      <x:c r="R1303" s="113" t="str">
        <x:f>IF(B1303="","",YEAR(B1303))</x:f>
      </x:c>
    </x:row>
    <x:row r="1304" ht="20" customHeight="1">
      <x:c r="A1304" s="247"/>
      <x:c r="B1304" s="248"/>
      <x:c r="C1304" s="247"/>
      <x:c r="D1304" s="248"/>
      <x:c r="E1304" s="248"/>
      <x:c r="F1304" s="247"/>
      <x:c r="G1304" s="247"/>
      <x:c r="H1304" s="247"/>
      <x:c r="I1304" s="247"/>
      <x:c r="J1304" s="249"/>
      <x:c r="K1304" s="247"/>
      <x:c r="L1304" s="247"/>
      <x:c r="M1304" s="113" t="str">
        <x:f>IF(A1304="","",IF(OR(D1304="",E1304=""),"",IF(E1304&lt;=D1304,1,0)))</x:f>
      </x:c>
      <x:c r="N1304" s="120" t="str">
        <x:f>IF(A1304="","",IF(OR(H1304="",I1304=""),"",IFERROR(I1304/H1304,0)))</x:f>
      </x:c>
      <x:c r="O1304" s="113" t="str">
        <x:f>IF(A1304="","",IF(OR(D1304="",E1304=""),"",MAX(0,E1304-D1304)))</x:f>
      </x:c>
      <x:c r="P1304" s="113" t="str">
        <x:f>IF(B1304="","",WEEKDAY(B1304,2))</x:f>
      </x:c>
      <x:c r="Q1304" s="113" t="str">
        <x:f>IF(B1304="","",MONTH(B1304))</x:f>
      </x:c>
      <x:c r="R1304" s="113" t="str">
        <x:f>IF(B1304="","",YEAR(B1304))</x:f>
      </x:c>
    </x:row>
    <x:row r="1305" ht="20" customHeight="1">
      <x:c r="A1305" s="247"/>
      <x:c r="B1305" s="248"/>
      <x:c r="C1305" s="247"/>
      <x:c r="D1305" s="248"/>
      <x:c r="E1305" s="248"/>
      <x:c r="F1305" s="247"/>
      <x:c r="G1305" s="247"/>
      <x:c r="H1305" s="247"/>
      <x:c r="I1305" s="247"/>
      <x:c r="J1305" s="249"/>
      <x:c r="K1305" s="247"/>
      <x:c r="L1305" s="247"/>
      <x:c r="M1305" s="113" t="str">
        <x:f>IF(A1305="","",IF(OR(D1305="",E1305=""),"",IF(E1305&lt;=D1305,1,0)))</x:f>
      </x:c>
      <x:c r="N1305" s="120" t="str">
        <x:f>IF(A1305="","",IF(OR(H1305="",I1305=""),"",IFERROR(I1305/H1305,0)))</x:f>
      </x:c>
      <x:c r="O1305" s="113" t="str">
        <x:f>IF(A1305="","",IF(OR(D1305="",E1305=""),"",MAX(0,E1305-D1305)))</x:f>
      </x:c>
      <x:c r="P1305" s="113" t="str">
        <x:f>IF(B1305="","",WEEKDAY(B1305,2))</x:f>
      </x:c>
      <x:c r="Q1305" s="113" t="str">
        <x:f>IF(B1305="","",MONTH(B1305))</x:f>
      </x:c>
      <x:c r="R1305" s="113" t="str">
        <x:f>IF(B1305="","",YEAR(B1305))</x:f>
      </x:c>
    </x:row>
    <x:row r="1306" ht="20" customHeight="1">
      <x:c r="A1306" s="247"/>
      <x:c r="B1306" s="248"/>
      <x:c r="C1306" s="247"/>
      <x:c r="D1306" s="248"/>
      <x:c r="E1306" s="248"/>
      <x:c r="F1306" s="247"/>
      <x:c r="G1306" s="247"/>
      <x:c r="H1306" s="247"/>
      <x:c r="I1306" s="247"/>
      <x:c r="J1306" s="249"/>
      <x:c r="K1306" s="247"/>
      <x:c r="L1306" s="247"/>
      <x:c r="M1306" s="113" t="str">
        <x:f>IF(A1306="","",IF(OR(D1306="",E1306=""),"",IF(E1306&lt;=D1306,1,0)))</x:f>
      </x:c>
      <x:c r="N1306" s="120" t="str">
        <x:f>IF(A1306="","",IF(OR(H1306="",I1306=""),"",IFERROR(I1306/H1306,0)))</x:f>
      </x:c>
      <x:c r="O1306" s="113" t="str">
        <x:f>IF(A1306="","",IF(OR(D1306="",E1306=""),"",MAX(0,E1306-D1306)))</x:f>
      </x:c>
      <x:c r="P1306" s="113" t="str">
        <x:f>IF(B1306="","",WEEKDAY(B1306,2))</x:f>
      </x:c>
      <x:c r="Q1306" s="113" t="str">
        <x:f>IF(B1306="","",MONTH(B1306))</x:f>
      </x:c>
      <x:c r="R1306" s="113" t="str">
        <x:f>IF(B1306="","",YEAR(B1306))</x:f>
      </x:c>
    </x:row>
    <x:row r="1307" ht="20" customHeight="1">
      <x:c r="A1307" s="247"/>
      <x:c r="B1307" s="248"/>
      <x:c r="C1307" s="247"/>
      <x:c r="D1307" s="248"/>
      <x:c r="E1307" s="248"/>
      <x:c r="F1307" s="247"/>
      <x:c r="G1307" s="247"/>
      <x:c r="H1307" s="247"/>
      <x:c r="I1307" s="247"/>
      <x:c r="J1307" s="249"/>
      <x:c r="K1307" s="247"/>
      <x:c r="L1307" s="247"/>
      <x:c r="M1307" s="113" t="str">
        <x:f>IF(A1307="","",IF(OR(D1307="",E1307=""),"",IF(E1307&lt;=D1307,1,0)))</x:f>
      </x:c>
      <x:c r="N1307" s="120" t="str">
        <x:f>IF(A1307="","",IF(OR(H1307="",I1307=""),"",IFERROR(I1307/H1307,0)))</x:f>
      </x:c>
      <x:c r="O1307" s="113" t="str">
        <x:f>IF(A1307="","",IF(OR(D1307="",E1307=""),"",MAX(0,E1307-D1307)))</x:f>
      </x:c>
      <x:c r="P1307" s="113" t="str">
        <x:f>IF(B1307="","",WEEKDAY(B1307,2))</x:f>
      </x:c>
      <x:c r="Q1307" s="113" t="str">
        <x:f>IF(B1307="","",MONTH(B1307))</x:f>
      </x:c>
      <x:c r="R1307" s="113" t="str">
        <x:f>IF(B1307="","",YEAR(B1307))</x:f>
      </x:c>
    </x:row>
    <x:row r="1308" ht="20" customHeight="1">
      <x:c r="A1308" s="247"/>
      <x:c r="B1308" s="248"/>
      <x:c r="C1308" s="247"/>
      <x:c r="D1308" s="248"/>
      <x:c r="E1308" s="248"/>
      <x:c r="F1308" s="247"/>
      <x:c r="G1308" s="247"/>
      <x:c r="H1308" s="247"/>
      <x:c r="I1308" s="247"/>
      <x:c r="J1308" s="249"/>
      <x:c r="K1308" s="247"/>
      <x:c r="L1308" s="247"/>
      <x:c r="M1308" s="113" t="str">
        <x:f>IF(A1308="","",IF(OR(D1308="",E1308=""),"",IF(E1308&lt;=D1308,1,0)))</x:f>
      </x:c>
      <x:c r="N1308" s="120" t="str">
        <x:f>IF(A1308="","",IF(OR(H1308="",I1308=""),"",IFERROR(I1308/H1308,0)))</x:f>
      </x:c>
      <x:c r="O1308" s="113" t="str">
        <x:f>IF(A1308="","",IF(OR(D1308="",E1308=""),"",MAX(0,E1308-D1308)))</x:f>
      </x:c>
      <x:c r="P1308" s="113" t="str">
        <x:f>IF(B1308="","",WEEKDAY(B1308,2))</x:f>
      </x:c>
      <x:c r="Q1308" s="113" t="str">
        <x:f>IF(B1308="","",MONTH(B1308))</x:f>
      </x:c>
      <x:c r="R1308" s="113" t="str">
        <x:f>IF(B1308="","",YEAR(B1308))</x:f>
      </x:c>
    </x:row>
    <x:row r="1309" ht="20" customHeight="1">
      <x:c r="A1309" s="247"/>
      <x:c r="B1309" s="248"/>
      <x:c r="C1309" s="247"/>
      <x:c r="D1309" s="248"/>
      <x:c r="E1309" s="248"/>
      <x:c r="F1309" s="247"/>
      <x:c r="G1309" s="247"/>
      <x:c r="H1309" s="247"/>
      <x:c r="I1309" s="247"/>
      <x:c r="J1309" s="249"/>
      <x:c r="K1309" s="247"/>
      <x:c r="L1309" s="247"/>
      <x:c r="M1309" s="113" t="str">
        <x:f>IF(A1309="","",IF(OR(D1309="",E1309=""),"",IF(E1309&lt;=D1309,1,0)))</x:f>
      </x:c>
      <x:c r="N1309" s="120" t="str">
        <x:f>IF(A1309="","",IF(OR(H1309="",I1309=""),"",IFERROR(I1309/H1309,0)))</x:f>
      </x:c>
      <x:c r="O1309" s="113" t="str">
        <x:f>IF(A1309="","",IF(OR(D1309="",E1309=""),"",MAX(0,E1309-D1309)))</x:f>
      </x:c>
      <x:c r="P1309" s="113" t="str">
        <x:f>IF(B1309="","",WEEKDAY(B1309,2))</x:f>
      </x:c>
      <x:c r="Q1309" s="113" t="str">
        <x:f>IF(B1309="","",MONTH(B1309))</x:f>
      </x:c>
      <x:c r="R1309" s="113" t="str">
        <x:f>IF(B1309="","",YEAR(B1309))</x:f>
      </x:c>
    </x:row>
    <x:row r="1310" ht="20" customHeight="1">
      <x:c r="A1310" s="247"/>
      <x:c r="B1310" s="248"/>
      <x:c r="C1310" s="247"/>
      <x:c r="D1310" s="248"/>
      <x:c r="E1310" s="248"/>
      <x:c r="F1310" s="247"/>
      <x:c r="G1310" s="247"/>
      <x:c r="H1310" s="247"/>
      <x:c r="I1310" s="247"/>
      <x:c r="J1310" s="249"/>
      <x:c r="K1310" s="247"/>
      <x:c r="L1310" s="247"/>
      <x:c r="M1310" s="113" t="str">
        <x:f>IF(A1310="","",IF(OR(D1310="",E1310=""),"",IF(E1310&lt;=D1310,1,0)))</x:f>
      </x:c>
      <x:c r="N1310" s="120" t="str">
        <x:f>IF(A1310="","",IF(OR(H1310="",I1310=""),"",IFERROR(I1310/H1310,0)))</x:f>
      </x:c>
      <x:c r="O1310" s="113" t="str">
        <x:f>IF(A1310="","",IF(OR(D1310="",E1310=""),"",MAX(0,E1310-D1310)))</x:f>
      </x:c>
      <x:c r="P1310" s="113" t="str">
        <x:f>IF(B1310="","",WEEKDAY(B1310,2))</x:f>
      </x:c>
      <x:c r="Q1310" s="113" t="str">
        <x:f>IF(B1310="","",MONTH(B1310))</x:f>
      </x:c>
      <x:c r="R1310" s="113" t="str">
        <x:f>IF(B1310="","",YEAR(B1310))</x:f>
      </x:c>
    </x:row>
    <x:row r="1311" ht="20" customHeight="1">
      <x:c r="A1311" s="247"/>
      <x:c r="B1311" s="248"/>
      <x:c r="C1311" s="247"/>
      <x:c r="D1311" s="248"/>
      <x:c r="E1311" s="248"/>
      <x:c r="F1311" s="247"/>
      <x:c r="G1311" s="247"/>
      <x:c r="H1311" s="247"/>
      <x:c r="I1311" s="247"/>
      <x:c r="J1311" s="249"/>
      <x:c r="K1311" s="247"/>
      <x:c r="L1311" s="247"/>
      <x:c r="M1311" s="113" t="str">
        <x:f>IF(A1311="","",IF(OR(D1311="",E1311=""),"",IF(E1311&lt;=D1311,1,0)))</x:f>
      </x:c>
      <x:c r="N1311" s="120" t="str">
        <x:f>IF(A1311="","",IF(OR(H1311="",I1311=""),"",IFERROR(I1311/H1311,0)))</x:f>
      </x:c>
      <x:c r="O1311" s="113" t="str">
        <x:f>IF(A1311="","",IF(OR(D1311="",E1311=""),"",MAX(0,E1311-D1311)))</x:f>
      </x:c>
      <x:c r="P1311" s="113" t="str">
        <x:f>IF(B1311="","",WEEKDAY(B1311,2))</x:f>
      </x:c>
      <x:c r="Q1311" s="113" t="str">
        <x:f>IF(B1311="","",MONTH(B1311))</x:f>
      </x:c>
      <x:c r="R1311" s="113" t="str">
        <x:f>IF(B1311="","",YEAR(B1311))</x:f>
      </x:c>
    </x:row>
    <x:row r="1312" ht="20" customHeight="1">
      <x:c r="A1312" s="247"/>
      <x:c r="B1312" s="248"/>
      <x:c r="C1312" s="247"/>
      <x:c r="D1312" s="248"/>
      <x:c r="E1312" s="248"/>
      <x:c r="F1312" s="247"/>
      <x:c r="G1312" s="247"/>
      <x:c r="H1312" s="247"/>
      <x:c r="I1312" s="247"/>
      <x:c r="J1312" s="249"/>
      <x:c r="K1312" s="247"/>
      <x:c r="L1312" s="247"/>
      <x:c r="M1312" s="113" t="str">
        <x:f>IF(A1312="","",IF(OR(D1312="",E1312=""),"",IF(E1312&lt;=D1312,1,0)))</x:f>
      </x:c>
      <x:c r="N1312" s="120" t="str">
        <x:f>IF(A1312="","",IF(OR(H1312="",I1312=""),"",IFERROR(I1312/H1312,0)))</x:f>
      </x:c>
      <x:c r="O1312" s="113" t="str">
        <x:f>IF(A1312="","",IF(OR(D1312="",E1312=""),"",MAX(0,E1312-D1312)))</x:f>
      </x:c>
      <x:c r="P1312" s="113" t="str">
        <x:f>IF(B1312="","",WEEKDAY(B1312,2))</x:f>
      </x:c>
      <x:c r="Q1312" s="113" t="str">
        <x:f>IF(B1312="","",MONTH(B1312))</x:f>
      </x:c>
      <x:c r="R1312" s="113" t="str">
        <x:f>IF(B1312="","",YEAR(B1312))</x:f>
      </x:c>
    </x:row>
    <x:row r="1313" ht="20" customHeight="1">
      <x:c r="A1313" s="247"/>
      <x:c r="B1313" s="248"/>
      <x:c r="C1313" s="247"/>
      <x:c r="D1313" s="248"/>
      <x:c r="E1313" s="248"/>
      <x:c r="F1313" s="247"/>
      <x:c r="G1313" s="247"/>
      <x:c r="H1313" s="247"/>
      <x:c r="I1313" s="247"/>
      <x:c r="J1313" s="249"/>
      <x:c r="K1313" s="247"/>
      <x:c r="L1313" s="247"/>
      <x:c r="M1313" s="113" t="str">
        <x:f>IF(A1313="","",IF(OR(D1313="",E1313=""),"",IF(E1313&lt;=D1313,1,0)))</x:f>
      </x:c>
      <x:c r="N1313" s="120" t="str">
        <x:f>IF(A1313="","",IF(OR(H1313="",I1313=""),"",IFERROR(I1313/H1313,0)))</x:f>
      </x:c>
      <x:c r="O1313" s="113" t="str">
        <x:f>IF(A1313="","",IF(OR(D1313="",E1313=""),"",MAX(0,E1313-D1313)))</x:f>
      </x:c>
      <x:c r="P1313" s="113" t="str">
        <x:f>IF(B1313="","",WEEKDAY(B1313,2))</x:f>
      </x:c>
      <x:c r="Q1313" s="113" t="str">
        <x:f>IF(B1313="","",MONTH(B1313))</x:f>
      </x:c>
      <x:c r="R1313" s="113" t="str">
        <x:f>IF(B1313="","",YEAR(B1313))</x:f>
      </x:c>
    </x:row>
    <x:row r="1314" ht="20" customHeight="1">
      <x:c r="A1314" s="247"/>
      <x:c r="B1314" s="248"/>
      <x:c r="C1314" s="247"/>
      <x:c r="D1314" s="248"/>
      <x:c r="E1314" s="248"/>
      <x:c r="F1314" s="247"/>
      <x:c r="G1314" s="247"/>
      <x:c r="H1314" s="247"/>
      <x:c r="I1314" s="247"/>
      <x:c r="J1314" s="249"/>
      <x:c r="K1314" s="247"/>
      <x:c r="L1314" s="247"/>
      <x:c r="M1314" s="113" t="str">
        <x:f>IF(A1314="","",IF(OR(D1314="",E1314=""),"",IF(E1314&lt;=D1314,1,0)))</x:f>
      </x:c>
      <x:c r="N1314" s="120" t="str">
        <x:f>IF(A1314="","",IF(OR(H1314="",I1314=""),"",IFERROR(I1314/H1314,0)))</x:f>
      </x:c>
      <x:c r="O1314" s="113" t="str">
        <x:f>IF(A1314="","",IF(OR(D1314="",E1314=""),"",MAX(0,E1314-D1314)))</x:f>
      </x:c>
      <x:c r="P1314" s="113" t="str">
        <x:f>IF(B1314="","",WEEKDAY(B1314,2))</x:f>
      </x:c>
      <x:c r="Q1314" s="113" t="str">
        <x:f>IF(B1314="","",MONTH(B1314))</x:f>
      </x:c>
      <x:c r="R1314" s="113" t="str">
        <x:f>IF(B1314="","",YEAR(B1314))</x:f>
      </x:c>
    </x:row>
    <x:row r="1315" ht="20" customHeight="1">
      <x:c r="A1315" s="247"/>
      <x:c r="B1315" s="248"/>
      <x:c r="C1315" s="247"/>
      <x:c r="D1315" s="248"/>
      <x:c r="E1315" s="248"/>
      <x:c r="F1315" s="247"/>
      <x:c r="G1315" s="247"/>
      <x:c r="H1315" s="247"/>
      <x:c r="I1315" s="247"/>
      <x:c r="J1315" s="249"/>
      <x:c r="K1315" s="247"/>
      <x:c r="L1315" s="247"/>
      <x:c r="M1315" s="113" t="str">
        <x:f>IF(A1315="","",IF(OR(D1315="",E1315=""),"",IF(E1315&lt;=D1315,1,0)))</x:f>
      </x:c>
      <x:c r="N1315" s="120" t="str">
        <x:f>IF(A1315="","",IF(OR(H1315="",I1315=""),"",IFERROR(I1315/H1315,0)))</x:f>
      </x:c>
      <x:c r="O1315" s="113" t="str">
        <x:f>IF(A1315="","",IF(OR(D1315="",E1315=""),"",MAX(0,E1315-D1315)))</x:f>
      </x:c>
      <x:c r="P1315" s="113" t="str">
        <x:f>IF(B1315="","",WEEKDAY(B1315,2))</x:f>
      </x:c>
      <x:c r="Q1315" s="113" t="str">
        <x:f>IF(B1315="","",MONTH(B1315))</x:f>
      </x:c>
      <x:c r="R1315" s="113" t="str">
        <x:f>IF(B1315="","",YEAR(B1315))</x:f>
      </x:c>
    </x:row>
    <x:row r="1316" ht="20" customHeight="1">
      <x:c r="A1316" s="247"/>
      <x:c r="B1316" s="248"/>
      <x:c r="C1316" s="247"/>
      <x:c r="D1316" s="248"/>
      <x:c r="E1316" s="248"/>
      <x:c r="F1316" s="247"/>
      <x:c r="G1316" s="247"/>
      <x:c r="H1316" s="247"/>
      <x:c r="I1316" s="247"/>
      <x:c r="J1316" s="249"/>
      <x:c r="K1316" s="247"/>
      <x:c r="L1316" s="247"/>
      <x:c r="M1316" s="113" t="str">
        <x:f>IF(A1316="","",IF(OR(D1316="",E1316=""),"",IF(E1316&lt;=D1316,1,0)))</x:f>
      </x:c>
      <x:c r="N1316" s="120" t="str">
        <x:f>IF(A1316="","",IF(OR(H1316="",I1316=""),"",IFERROR(I1316/H1316,0)))</x:f>
      </x:c>
      <x:c r="O1316" s="113" t="str">
        <x:f>IF(A1316="","",IF(OR(D1316="",E1316=""),"",MAX(0,E1316-D1316)))</x:f>
      </x:c>
      <x:c r="P1316" s="113" t="str">
        <x:f>IF(B1316="","",WEEKDAY(B1316,2))</x:f>
      </x:c>
      <x:c r="Q1316" s="113" t="str">
        <x:f>IF(B1316="","",MONTH(B1316))</x:f>
      </x:c>
      <x:c r="R1316" s="113" t="str">
        <x:f>IF(B1316="","",YEAR(B1316))</x:f>
      </x:c>
    </x:row>
    <x:row r="1317" ht="20" customHeight="1">
      <x:c r="A1317" s="247"/>
      <x:c r="B1317" s="248"/>
      <x:c r="C1317" s="247"/>
      <x:c r="D1317" s="248"/>
      <x:c r="E1317" s="248"/>
      <x:c r="F1317" s="247"/>
      <x:c r="G1317" s="247"/>
      <x:c r="H1317" s="247"/>
      <x:c r="I1317" s="247"/>
      <x:c r="J1317" s="249"/>
      <x:c r="K1317" s="247"/>
      <x:c r="L1317" s="247"/>
      <x:c r="M1317" s="113" t="str">
        <x:f>IF(A1317="","",IF(OR(D1317="",E1317=""),"",IF(E1317&lt;=D1317,1,0)))</x:f>
      </x:c>
      <x:c r="N1317" s="120" t="str">
        <x:f>IF(A1317="","",IF(OR(H1317="",I1317=""),"",IFERROR(I1317/H1317,0)))</x:f>
      </x:c>
      <x:c r="O1317" s="113" t="str">
        <x:f>IF(A1317="","",IF(OR(D1317="",E1317=""),"",MAX(0,E1317-D1317)))</x:f>
      </x:c>
      <x:c r="P1317" s="113" t="str">
        <x:f>IF(B1317="","",WEEKDAY(B1317,2))</x:f>
      </x:c>
      <x:c r="Q1317" s="113" t="str">
        <x:f>IF(B1317="","",MONTH(B1317))</x:f>
      </x:c>
      <x:c r="R1317" s="113" t="str">
        <x:f>IF(B1317="","",YEAR(B1317))</x:f>
      </x:c>
    </x:row>
    <x:row r="1318" ht="20" customHeight="1">
      <x:c r="A1318" s="247"/>
      <x:c r="B1318" s="248"/>
      <x:c r="C1318" s="247"/>
      <x:c r="D1318" s="248"/>
      <x:c r="E1318" s="248"/>
      <x:c r="F1318" s="247"/>
      <x:c r="G1318" s="247"/>
      <x:c r="H1318" s="247"/>
      <x:c r="I1318" s="247"/>
      <x:c r="J1318" s="249"/>
      <x:c r="K1318" s="247"/>
      <x:c r="L1318" s="247"/>
      <x:c r="M1318" s="113" t="str">
        <x:f>IF(A1318="","",IF(OR(D1318="",E1318=""),"",IF(E1318&lt;=D1318,1,0)))</x:f>
      </x:c>
      <x:c r="N1318" s="120" t="str">
        <x:f>IF(A1318="","",IF(OR(H1318="",I1318=""),"",IFERROR(I1318/H1318,0)))</x:f>
      </x:c>
      <x:c r="O1318" s="113" t="str">
        <x:f>IF(A1318="","",IF(OR(D1318="",E1318=""),"",MAX(0,E1318-D1318)))</x:f>
      </x:c>
      <x:c r="P1318" s="113" t="str">
        <x:f>IF(B1318="","",WEEKDAY(B1318,2))</x:f>
      </x:c>
      <x:c r="Q1318" s="113" t="str">
        <x:f>IF(B1318="","",MONTH(B1318))</x:f>
      </x:c>
      <x:c r="R1318" s="113" t="str">
        <x:f>IF(B1318="","",YEAR(B1318))</x:f>
      </x:c>
    </x:row>
    <x:row r="1319" ht="20" customHeight="1">
      <x:c r="A1319" s="247"/>
      <x:c r="B1319" s="248"/>
      <x:c r="C1319" s="247"/>
      <x:c r="D1319" s="248"/>
      <x:c r="E1319" s="248"/>
      <x:c r="F1319" s="247"/>
      <x:c r="G1319" s="247"/>
      <x:c r="H1319" s="247"/>
      <x:c r="I1319" s="247"/>
      <x:c r="J1319" s="249"/>
      <x:c r="K1319" s="247"/>
      <x:c r="L1319" s="247"/>
      <x:c r="M1319" s="113" t="str">
        <x:f>IF(A1319="","",IF(OR(D1319="",E1319=""),"",IF(E1319&lt;=D1319,1,0)))</x:f>
      </x:c>
      <x:c r="N1319" s="120" t="str">
        <x:f>IF(A1319="","",IF(OR(H1319="",I1319=""),"",IFERROR(I1319/H1319,0)))</x:f>
      </x:c>
      <x:c r="O1319" s="113" t="str">
        <x:f>IF(A1319="","",IF(OR(D1319="",E1319=""),"",MAX(0,E1319-D1319)))</x:f>
      </x:c>
      <x:c r="P1319" s="113" t="str">
        <x:f>IF(B1319="","",WEEKDAY(B1319,2))</x:f>
      </x:c>
      <x:c r="Q1319" s="113" t="str">
        <x:f>IF(B1319="","",MONTH(B1319))</x:f>
      </x:c>
      <x:c r="R1319" s="113" t="str">
        <x:f>IF(B1319="","",YEAR(B1319))</x:f>
      </x:c>
    </x:row>
    <x:row r="1320" ht="20" customHeight="1">
      <x:c r="A1320" s="247"/>
      <x:c r="B1320" s="248"/>
      <x:c r="C1320" s="247"/>
      <x:c r="D1320" s="248"/>
      <x:c r="E1320" s="248"/>
      <x:c r="F1320" s="247"/>
      <x:c r="G1320" s="247"/>
      <x:c r="H1320" s="247"/>
      <x:c r="I1320" s="247"/>
      <x:c r="J1320" s="249"/>
      <x:c r="K1320" s="247"/>
      <x:c r="L1320" s="247"/>
      <x:c r="M1320" s="113" t="str">
        <x:f>IF(A1320="","",IF(OR(D1320="",E1320=""),"",IF(E1320&lt;=D1320,1,0)))</x:f>
      </x:c>
      <x:c r="N1320" s="120" t="str">
        <x:f>IF(A1320="","",IF(OR(H1320="",I1320=""),"",IFERROR(I1320/H1320,0)))</x:f>
      </x:c>
      <x:c r="O1320" s="113" t="str">
        <x:f>IF(A1320="","",IF(OR(D1320="",E1320=""),"",MAX(0,E1320-D1320)))</x:f>
      </x:c>
      <x:c r="P1320" s="113" t="str">
        <x:f>IF(B1320="","",WEEKDAY(B1320,2))</x:f>
      </x:c>
      <x:c r="Q1320" s="113" t="str">
        <x:f>IF(B1320="","",MONTH(B1320))</x:f>
      </x:c>
      <x:c r="R1320" s="113" t="str">
        <x:f>IF(B1320="","",YEAR(B1320))</x:f>
      </x:c>
    </x:row>
    <x:row r="1321" ht="20" customHeight="1">
      <x:c r="A1321" s="247"/>
      <x:c r="B1321" s="248"/>
      <x:c r="C1321" s="247"/>
      <x:c r="D1321" s="248"/>
      <x:c r="E1321" s="248"/>
      <x:c r="F1321" s="247"/>
      <x:c r="G1321" s="247"/>
      <x:c r="H1321" s="247"/>
      <x:c r="I1321" s="247"/>
      <x:c r="J1321" s="249"/>
      <x:c r="K1321" s="247"/>
      <x:c r="L1321" s="247"/>
      <x:c r="M1321" s="113" t="str">
        <x:f>IF(A1321="","",IF(OR(D1321="",E1321=""),"",IF(E1321&lt;=D1321,1,0)))</x:f>
      </x:c>
      <x:c r="N1321" s="120" t="str">
        <x:f>IF(A1321="","",IF(OR(H1321="",I1321=""),"",IFERROR(I1321/H1321,0)))</x:f>
      </x:c>
      <x:c r="O1321" s="113" t="str">
        <x:f>IF(A1321="","",IF(OR(D1321="",E1321=""),"",MAX(0,E1321-D1321)))</x:f>
      </x:c>
      <x:c r="P1321" s="113" t="str">
        <x:f>IF(B1321="","",WEEKDAY(B1321,2))</x:f>
      </x:c>
      <x:c r="Q1321" s="113" t="str">
        <x:f>IF(B1321="","",MONTH(B1321))</x:f>
      </x:c>
      <x:c r="R1321" s="113" t="str">
        <x:f>IF(B1321="","",YEAR(B1321))</x:f>
      </x:c>
    </x:row>
    <x:row r="1322" ht="20" customHeight="1">
      <x:c r="A1322" s="247"/>
      <x:c r="B1322" s="248"/>
      <x:c r="C1322" s="247"/>
      <x:c r="D1322" s="248"/>
      <x:c r="E1322" s="248"/>
      <x:c r="F1322" s="247"/>
      <x:c r="G1322" s="247"/>
      <x:c r="H1322" s="247"/>
      <x:c r="I1322" s="247"/>
      <x:c r="J1322" s="249"/>
      <x:c r="K1322" s="247"/>
      <x:c r="L1322" s="247"/>
      <x:c r="M1322" s="113" t="str">
        <x:f>IF(A1322="","",IF(OR(D1322="",E1322=""),"",IF(E1322&lt;=D1322,1,0)))</x:f>
      </x:c>
      <x:c r="N1322" s="120" t="str">
        <x:f>IF(A1322="","",IF(OR(H1322="",I1322=""),"",IFERROR(I1322/H1322,0)))</x:f>
      </x:c>
      <x:c r="O1322" s="113" t="str">
        <x:f>IF(A1322="","",IF(OR(D1322="",E1322=""),"",MAX(0,E1322-D1322)))</x:f>
      </x:c>
      <x:c r="P1322" s="113" t="str">
        <x:f>IF(B1322="","",WEEKDAY(B1322,2))</x:f>
      </x:c>
      <x:c r="Q1322" s="113" t="str">
        <x:f>IF(B1322="","",MONTH(B1322))</x:f>
      </x:c>
      <x:c r="R1322" s="113" t="str">
        <x:f>IF(B1322="","",YEAR(B1322))</x:f>
      </x:c>
    </x:row>
    <x:row r="1323" ht="20" customHeight="1">
      <x:c r="A1323" s="247"/>
      <x:c r="B1323" s="248"/>
      <x:c r="C1323" s="247"/>
      <x:c r="D1323" s="248"/>
      <x:c r="E1323" s="248"/>
      <x:c r="F1323" s="247"/>
      <x:c r="G1323" s="247"/>
      <x:c r="H1323" s="247"/>
      <x:c r="I1323" s="247"/>
      <x:c r="J1323" s="249"/>
      <x:c r="K1323" s="247"/>
      <x:c r="L1323" s="247"/>
      <x:c r="M1323" s="113" t="str">
        <x:f>IF(A1323="","",IF(OR(D1323="",E1323=""),"",IF(E1323&lt;=D1323,1,0)))</x:f>
      </x:c>
      <x:c r="N1323" s="120" t="str">
        <x:f>IF(A1323="","",IF(OR(H1323="",I1323=""),"",IFERROR(I1323/H1323,0)))</x:f>
      </x:c>
      <x:c r="O1323" s="113" t="str">
        <x:f>IF(A1323="","",IF(OR(D1323="",E1323=""),"",MAX(0,E1323-D1323)))</x:f>
      </x:c>
      <x:c r="P1323" s="113" t="str">
        <x:f>IF(B1323="","",WEEKDAY(B1323,2))</x:f>
      </x:c>
      <x:c r="Q1323" s="113" t="str">
        <x:f>IF(B1323="","",MONTH(B1323))</x:f>
      </x:c>
      <x:c r="R1323" s="113" t="str">
        <x:f>IF(B1323="","",YEAR(B1323))</x:f>
      </x:c>
    </x:row>
    <x:row r="1324" ht="20" customHeight="1">
      <x:c r="A1324" s="247"/>
      <x:c r="B1324" s="248"/>
      <x:c r="C1324" s="247"/>
      <x:c r="D1324" s="248"/>
      <x:c r="E1324" s="248"/>
      <x:c r="F1324" s="247"/>
      <x:c r="G1324" s="247"/>
      <x:c r="H1324" s="247"/>
      <x:c r="I1324" s="247"/>
      <x:c r="J1324" s="249"/>
      <x:c r="K1324" s="247"/>
      <x:c r="L1324" s="247"/>
      <x:c r="M1324" s="113" t="str">
        <x:f>IF(A1324="","",IF(OR(D1324="",E1324=""),"",IF(E1324&lt;=D1324,1,0)))</x:f>
      </x:c>
      <x:c r="N1324" s="120" t="str">
        <x:f>IF(A1324="","",IF(OR(H1324="",I1324=""),"",IFERROR(I1324/H1324,0)))</x:f>
      </x:c>
      <x:c r="O1324" s="113" t="str">
        <x:f>IF(A1324="","",IF(OR(D1324="",E1324=""),"",MAX(0,E1324-D1324)))</x:f>
      </x:c>
      <x:c r="P1324" s="113" t="str">
        <x:f>IF(B1324="","",WEEKDAY(B1324,2))</x:f>
      </x:c>
      <x:c r="Q1324" s="113" t="str">
        <x:f>IF(B1324="","",MONTH(B1324))</x:f>
      </x:c>
      <x:c r="R1324" s="113" t="str">
        <x:f>IF(B1324="","",YEAR(B1324))</x:f>
      </x:c>
    </x:row>
    <x:row r="1325" ht="20" customHeight="1">
      <x:c r="A1325" s="247"/>
      <x:c r="B1325" s="248"/>
      <x:c r="C1325" s="247"/>
      <x:c r="D1325" s="248"/>
      <x:c r="E1325" s="248"/>
      <x:c r="F1325" s="247"/>
      <x:c r="G1325" s="247"/>
      <x:c r="H1325" s="247"/>
      <x:c r="I1325" s="247"/>
      <x:c r="J1325" s="249"/>
      <x:c r="K1325" s="247"/>
      <x:c r="L1325" s="247"/>
      <x:c r="M1325" s="113" t="str">
        <x:f>IF(A1325="","",IF(OR(D1325="",E1325=""),"",IF(E1325&lt;=D1325,1,0)))</x:f>
      </x:c>
      <x:c r="N1325" s="120" t="str">
        <x:f>IF(A1325="","",IF(OR(H1325="",I1325=""),"",IFERROR(I1325/H1325,0)))</x:f>
      </x:c>
      <x:c r="O1325" s="113" t="str">
        <x:f>IF(A1325="","",IF(OR(D1325="",E1325=""),"",MAX(0,E1325-D1325)))</x:f>
      </x:c>
      <x:c r="P1325" s="113" t="str">
        <x:f>IF(B1325="","",WEEKDAY(B1325,2))</x:f>
      </x:c>
      <x:c r="Q1325" s="113" t="str">
        <x:f>IF(B1325="","",MONTH(B1325))</x:f>
      </x:c>
      <x:c r="R1325" s="113" t="str">
        <x:f>IF(B1325="","",YEAR(B1325))</x:f>
      </x:c>
    </x:row>
    <x:row r="1326" ht="20" customHeight="1">
      <x:c r="A1326" s="247"/>
      <x:c r="B1326" s="248"/>
      <x:c r="C1326" s="247"/>
      <x:c r="D1326" s="248"/>
      <x:c r="E1326" s="248"/>
      <x:c r="F1326" s="247"/>
      <x:c r="G1326" s="247"/>
      <x:c r="H1326" s="247"/>
      <x:c r="I1326" s="247"/>
      <x:c r="J1326" s="249"/>
      <x:c r="K1326" s="247"/>
      <x:c r="L1326" s="247"/>
      <x:c r="M1326" s="113" t="str">
        <x:f>IF(A1326="","",IF(OR(D1326="",E1326=""),"",IF(E1326&lt;=D1326,1,0)))</x:f>
      </x:c>
      <x:c r="N1326" s="120" t="str">
        <x:f>IF(A1326="","",IF(OR(H1326="",I1326=""),"",IFERROR(I1326/H1326,0)))</x:f>
      </x:c>
      <x:c r="O1326" s="113" t="str">
        <x:f>IF(A1326="","",IF(OR(D1326="",E1326=""),"",MAX(0,E1326-D1326)))</x:f>
      </x:c>
      <x:c r="P1326" s="113" t="str">
        <x:f>IF(B1326="","",WEEKDAY(B1326,2))</x:f>
      </x:c>
      <x:c r="Q1326" s="113" t="str">
        <x:f>IF(B1326="","",MONTH(B1326))</x:f>
      </x:c>
      <x:c r="R1326" s="113" t="str">
        <x:f>IF(B1326="","",YEAR(B1326))</x:f>
      </x:c>
    </x:row>
    <x:row r="1327" ht="20" customHeight="1">
      <x:c r="A1327" s="247"/>
      <x:c r="B1327" s="248"/>
      <x:c r="C1327" s="247"/>
      <x:c r="D1327" s="248"/>
      <x:c r="E1327" s="248"/>
      <x:c r="F1327" s="247"/>
      <x:c r="G1327" s="247"/>
      <x:c r="H1327" s="247"/>
      <x:c r="I1327" s="247"/>
      <x:c r="J1327" s="249"/>
      <x:c r="K1327" s="247"/>
      <x:c r="L1327" s="247"/>
      <x:c r="M1327" s="113" t="str">
        <x:f>IF(A1327="","",IF(OR(D1327="",E1327=""),"",IF(E1327&lt;=D1327,1,0)))</x:f>
      </x:c>
      <x:c r="N1327" s="120" t="str">
        <x:f>IF(A1327="","",IF(OR(H1327="",I1327=""),"",IFERROR(I1327/H1327,0)))</x:f>
      </x:c>
      <x:c r="O1327" s="113" t="str">
        <x:f>IF(A1327="","",IF(OR(D1327="",E1327=""),"",MAX(0,E1327-D1327)))</x:f>
      </x:c>
      <x:c r="P1327" s="113" t="str">
        <x:f>IF(B1327="","",WEEKDAY(B1327,2))</x:f>
      </x:c>
      <x:c r="Q1327" s="113" t="str">
        <x:f>IF(B1327="","",MONTH(B1327))</x:f>
      </x:c>
      <x:c r="R1327" s="113" t="str">
        <x:f>IF(B1327="","",YEAR(B1327))</x:f>
      </x:c>
    </x:row>
    <x:row r="1328" ht="20" customHeight="1">
      <x:c r="A1328" s="247"/>
      <x:c r="B1328" s="248"/>
      <x:c r="C1328" s="247"/>
      <x:c r="D1328" s="248"/>
      <x:c r="E1328" s="248"/>
      <x:c r="F1328" s="247"/>
      <x:c r="G1328" s="247"/>
      <x:c r="H1328" s="247"/>
      <x:c r="I1328" s="247"/>
      <x:c r="J1328" s="249"/>
      <x:c r="K1328" s="247"/>
      <x:c r="L1328" s="247"/>
      <x:c r="M1328" s="113" t="str">
        <x:f>IF(A1328="","",IF(OR(D1328="",E1328=""),"",IF(E1328&lt;=D1328,1,0)))</x:f>
      </x:c>
      <x:c r="N1328" s="120" t="str">
        <x:f>IF(A1328="","",IF(OR(H1328="",I1328=""),"",IFERROR(I1328/H1328,0)))</x:f>
      </x:c>
      <x:c r="O1328" s="113" t="str">
        <x:f>IF(A1328="","",IF(OR(D1328="",E1328=""),"",MAX(0,E1328-D1328)))</x:f>
      </x:c>
      <x:c r="P1328" s="113" t="str">
        <x:f>IF(B1328="","",WEEKDAY(B1328,2))</x:f>
      </x:c>
      <x:c r="Q1328" s="113" t="str">
        <x:f>IF(B1328="","",MONTH(B1328))</x:f>
      </x:c>
      <x:c r="R1328" s="113" t="str">
        <x:f>IF(B1328="","",YEAR(B1328))</x:f>
      </x:c>
    </x:row>
    <x:row r="1329" ht="20" customHeight="1">
      <x:c r="A1329" s="247"/>
      <x:c r="B1329" s="248"/>
      <x:c r="C1329" s="247"/>
      <x:c r="D1329" s="248"/>
      <x:c r="E1329" s="248"/>
      <x:c r="F1329" s="247"/>
      <x:c r="G1329" s="247"/>
      <x:c r="H1329" s="247"/>
      <x:c r="I1329" s="247"/>
      <x:c r="J1329" s="249"/>
      <x:c r="K1329" s="247"/>
      <x:c r="L1329" s="247"/>
      <x:c r="M1329" s="113" t="str">
        <x:f>IF(A1329="","",IF(OR(D1329="",E1329=""),"",IF(E1329&lt;=D1329,1,0)))</x:f>
      </x:c>
      <x:c r="N1329" s="120" t="str">
        <x:f>IF(A1329="","",IF(OR(H1329="",I1329=""),"",IFERROR(I1329/H1329,0)))</x:f>
      </x:c>
      <x:c r="O1329" s="113" t="str">
        <x:f>IF(A1329="","",IF(OR(D1329="",E1329=""),"",MAX(0,E1329-D1329)))</x:f>
      </x:c>
      <x:c r="P1329" s="113" t="str">
        <x:f>IF(B1329="","",WEEKDAY(B1329,2))</x:f>
      </x:c>
      <x:c r="Q1329" s="113" t="str">
        <x:f>IF(B1329="","",MONTH(B1329))</x:f>
      </x:c>
      <x:c r="R1329" s="113" t="str">
        <x:f>IF(B1329="","",YEAR(B1329))</x:f>
      </x:c>
    </x:row>
    <x:row r="1330" ht="20" customHeight="1">
      <x:c r="A1330" s="247"/>
      <x:c r="B1330" s="248"/>
      <x:c r="C1330" s="247"/>
      <x:c r="D1330" s="248"/>
      <x:c r="E1330" s="248"/>
      <x:c r="F1330" s="247"/>
      <x:c r="G1330" s="247"/>
      <x:c r="H1330" s="247"/>
      <x:c r="I1330" s="247"/>
      <x:c r="J1330" s="249"/>
      <x:c r="K1330" s="247"/>
      <x:c r="L1330" s="247"/>
      <x:c r="M1330" s="113" t="str">
        <x:f>IF(A1330="","",IF(OR(D1330="",E1330=""),"",IF(E1330&lt;=D1330,1,0)))</x:f>
      </x:c>
      <x:c r="N1330" s="120" t="str">
        <x:f>IF(A1330="","",IF(OR(H1330="",I1330=""),"",IFERROR(I1330/H1330,0)))</x:f>
      </x:c>
      <x:c r="O1330" s="113" t="str">
        <x:f>IF(A1330="","",IF(OR(D1330="",E1330=""),"",MAX(0,E1330-D1330)))</x:f>
      </x:c>
      <x:c r="P1330" s="113" t="str">
        <x:f>IF(B1330="","",WEEKDAY(B1330,2))</x:f>
      </x:c>
      <x:c r="Q1330" s="113" t="str">
        <x:f>IF(B1330="","",MONTH(B1330))</x:f>
      </x:c>
      <x:c r="R1330" s="113" t="str">
        <x:f>IF(B1330="","",YEAR(B1330))</x:f>
      </x:c>
    </x:row>
    <x:row r="1331" ht="20" customHeight="1">
      <x:c r="A1331" s="247"/>
      <x:c r="B1331" s="248"/>
      <x:c r="C1331" s="247"/>
      <x:c r="D1331" s="248"/>
      <x:c r="E1331" s="248"/>
      <x:c r="F1331" s="247"/>
      <x:c r="G1331" s="247"/>
      <x:c r="H1331" s="247"/>
      <x:c r="I1331" s="247"/>
      <x:c r="J1331" s="249"/>
      <x:c r="K1331" s="247"/>
      <x:c r="L1331" s="247"/>
      <x:c r="M1331" s="113" t="str">
        <x:f>IF(A1331="","",IF(OR(D1331="",E1331=""),"",IF(E1331&lt;=D1331,1,0)))</x:f>
      </x:c>
      <x:c r="N1331" s="120" t="str">
        <x:f>IF(A1331="","",IF(OR(H1331="",I1331=""),"",IFERROR(I1331/H1331,0)))</x:f>
      </x:c>
      <x:c r="O1331" s="113" t="str">
        <x:f>IF(A1331="","",IF(OR(D1331="",E1331=""),"",MAX(0,E1331-D1331)))</x:f>
      </x:c>
      <x:c r="P1331" s="113" t="str">
        <x:f>IF(B1331="","",WEEKDAY(B1331,2))</x:f>
      </x:c>
      <x:c r="Q1331" s="113" t="str">
        <x:f>IF(B1331="","",MONTH(B1331))</x:f>
      </x:c>
      <x:c r="R1331" s="113" t="str">
        <x:f>IF(B1331="","",YEAR(B1331))</x:f>
      </x:c>
    </x:row>
    <x:row r="1332" ht="20" customHeight="1">
      <x:c r="A1332" s="247"/>
      <x:c r="B1332" s="248"/>
      <x:c r="C1332" s="247"/>
      <x:c r="D1332" s="248"/>
      <x:c r="E1332" s="248"/>
      <x:c r="F1332" s="247"/>
      <x:c r="G1332" s="247"/>
      <x:c r="H1332" s="247"/>
      <x:c r="I1332" s="247"/>
      <x:c r="J1332" s="249"/>
      <x:c r="K1332" s="247"/>
      <x:c r="L1332" s="247"/>
      <x:c r="M1332" s="113" t="str">
        <x:f>IF(A1332="","",IF(OR(D1332="",E1332=""),"",IF(E1332&lt;=D1332,1,0)))</x:f>
      </x:c>
      <x:c r="N1332" s="120" t="str">
        <x:f>IF(A1332="","",IF(OR(H1332="",I1332=""),"",IFERROR(I1332/H1332,0)))</x:f>
      </x:c>
      <x:c r="O1332" s="113" t="str">
        <x:f>IF(A1332="","",IF(OR(D1332="",E1332=""),"",MAX(0,E1332-D1332)))</x:f>
      </x:c>
      <x:c r="P1332" s="113" t="str">
        <x:f>IF(B1332="","",WEEKDAY(B1332,2))</x:f>
      </x:c>
      <x:c r="Q1332" s="113" t="str">
        <x:f>IF(B1332="","",MONTH(B1332))</x:f>
      </x:c>
      <x:c r="R1332" s="113" t="str">
        <x:f>IF(B1332="","",YEAR(B1332))</x:f>
      </x:c>
    </x:row>
    <x:row r="1333" ht="20" customHeight="1">
      <x:c r="A1333" s="247"/>
      <x:c r="B1333" s="248"/>
      <x:c r="C1333" s="247"/>
      <x:c r="D1333" s="248"/>
      <x:c r="E1333" s="248"/>
      <x:c r="F1333" s="247"/>
      <x:c r="G1333" s="247"/>
      <x:c r="H1333" s="247"/>
      <x:c r="I1333" s="247"/>
      <x:c r="J1333" s="249"/>
      <x:c r="K1333" s="247"/>
      <x:c r="L1333" s="247"/>
      <x:c r="M1333" s="113" t="str">
        <x:f>IF(A1333="","",IF(OR(D1333="",E1333=""),"",IF(E1333&lt;=D1333,1,0)))</x:f>
      </x:c>
      <x:c r="N1333" s="120" t="str">
        <x:f>IF(A1333="","",IF(OR(H1333="",I1333=""),"",IFERROR(I1333/H1333,0)))</x:f>
      </x:c>
      <x:c r="O1333" s="113" t="str">
        <x:f>IF(A1333="","",IF(OR(D1333="",E1333=""),"",MAX(0,E1333-D1333)))</x:f>
      </x:c>
      <x:c r="P1333" s="113" t="str">
        <x:f>IF(B1333="","",WEEKDAY(B1333,2))</x:f>
      </x:c>
      <x:c r="Q1333" s="113" t="str">
        <x:f>IF(B1333="","",MONTH(B1333))</x:f>
      </x:c>
      <x:c r="R1333" s="113" t="str">
        <x:f>IF(B1333="","",YEAR(B1333))</x:f>
      </x:c>
    </x:row>
    <x:row r="1334" ht="20" customHeight="1">
      <x:c r="A1334" s="247"/>
      <x:c r="B1334" s="248"/>
      <x:c r="C1334" s="247"/>
      <x:c r="D1334" s="248"/>
      <x:c r="E1334" s="248"/>
      <x:c r="F1334" s="247"/>
      <x:c r="G1334" s="247"/>
      <x:c r="H1334" s="247"/>
      <x:c r="I1334" s="247"/>
      <x:c r="J1334" s="249"/>
      <x:c r="K1334" s="247"/>
      <x:c r="L1334" s="247"/>
      <x:c r="M1334" s="113" t="str">
        <x:f>IF(A1334="","",IF(OR(D1334="",E1334=""),"",IF(E1334&lt;=D1334,1,0)))</x:f>
      </x:c>
      <x:c r="N1334" s="120" t="str">
        <x:f>IF(A1334="","",IF(OR(H1334="",I1334=""),"",IFERROR(I1334/H1334,0)))</x:f>
      </x:c>
      <x:c r="O1334" s="113" t="str">
        <x:f>IF(A1334="","",IF(OR(D1334="",E1334=""),"",MAX(0,E1334-D1334)))</x:f>
      </x:c>
      <x:c r="P1334" s="113" t="str">
        <x:f>IF(B1334="","",WEEKDAY(B1334,2))</x:f>
      </x:c>
      <x:c r="Q1334" s="113" t="str">
        <x:f>IF(B1334="","",MONTH(B1334))</x:f>
      </x:c>
      <x:c r="R1334" s="113" t="str">
        <x:f>IF(B1334="","",YEAR(B1334))</x:f>
      </x:c>
    </x:row>
    <x:row r="1335" ht="20" customHeight="1">
      <x:c r="A1335" s="247"/>
      <x:c r="B1335" s="248"/>
      <x:c r="C1335" s="247"/>
      <x:c r="D1335" s="248"/>
      <x:c r="E1335" s="248"/>
      <x:c r="F1335" s="247"/>
      <x:c r="G1335" s="247"/>
      <x:c r="H1335" s="247"/>
      <x:c r="I1335" s="247"/>
      <x:c r="J1335" s="249"/>
      <x:c r="K1335" s="247"/>
      <x:c r="L1335" s="247"/>
      <x:c r="M1335" s="113" t="str">
        <x:f>IF(A1335="","",IF(OR(D1335="",E1335=""),"",IF(E1335&lt;=D1335,1,0)))</x:f>
      </x:c>
      <x:c r="N1335" s="120" t="str">
        <x:f>IF(A1335="","",IF(OR(H1335="",I1335=""),"",IFERROR(I1335/H1335,0)))</x:f>
      </x:c>
      <x:c r="O1335" s="113" t="str">
        <x:f>IF(A1335="","",IF(OR(D1335="",E1335=""),"",MAX(0,E1335-D1335)))</x:f>
      </x:c>
      <x:c r="P1335" s="113" t="str">
        <x:f>IF(B1335="","",WEEKDAY(B1335,2))</x:f>
      </x:c>
      <x:c r="Q1335" s="113" t="str">
        <x:f>IF(B1335="","",MONTH(B1335))</x:f>
      </x:c>
      <x:c r="R1335" s="113" t="str">
        <x:f>IF(B1335="","",YEAR(B1335))</x:f>
      </x:c>
    </x:row>
    <x:row r="1336" ht="20" customHeight="1">
      <x:c r="A1336" s="247"/>
      <x:c r="B1336" s="248"/>
      <x:c r="C1336" s="247"/>
      <x:c r="D1336" s="248"/>
      <x:c r="E1336" s="248"/>
      <x:c r="F1336" s="247"/>
      <x:c r="G1336" s="247"/>
      <x:c r="H1336" s="247"/>
      <x:c r="I1336" s="247"/>
      <x:c r="J1336" s="249"/>
      <x:c r="K1336" s="247"/>
      <x:c r="L1336" s="247"/>
      <x:c r="M1336" s="113" t="str">
        <x:f>IF(A1336="","",IF(OR(D1336="",E1336=""),"",IF(E1336&lt;=D1336,1,0)))</x:f>
      </x:c>
      <x:c r="N1336" s="120" t="str">
        <x:f>IF(A1336="","",IF(OR(H1336="",I1336=""),"",IFERROR(I1336/H1336,0)))</x:f>
      </x:c>
      <x:c r="O1336" s="113" t="str">
        <x:f>IF(A1336="","",IF(OR(D1336="",E1336=""),"",MAX(0,E1336-D1336)))</x:f>
      </x:c>
      <x:c r="P1336" s="113" t="str">
        <x:f>IF(B1336="","",WEEKDAY(B1336,2))</x:f>
      </x:c>
      <x:c r="Q1336" s="113" t="str">
        <x:f>IF(B1336="","",MONTH(B1336))</x:f>
      </x:c>
      <x:c r="R1336" s="113" t="str">
        <x:f>IF(B1336="","",YEAR(B1336))</x:f>
      </x:c>
    </x:row>
    <x:row r="1337" ht="20" customHeight="1">
      <x:c r="A1337" s="247"/>
      <x:c r="B1337" s="248"/>
      <x:c r="C1337" s="247"/>
      <x:c r="D1337" s="248"/>
      <x:c r="E1337" s="248"/>
      <x:c r="F1337" s="247"/>
      <x:c r="G1337" s="247"/>
      <x:c r="H1337" s="247"/>
      <x:c r="I1337" s="247"/>
      <x:c r="J1337" s="249"/>
      <x:c r="K1337" s="247"/>
      <x:c r="L1337" s="247"/>
      <x:c r="M1337" s="113" t="str">
        <x:f>IF(A1337="","",IF(OR(D1337="",E1337=""),"",IF(E1337&lt;=D1337,1,0)))</x:f>
      </x:c>
      <x:c r="N1337" s="120" t="str">
        <x:f>IF(A1337="","",IF(OR(H1337="",I1337=""),"",IFERROR(I1337/H1337,0)))</x:f>
      </x:c>
      <x:c r="O1337" s="113" t="str">
        <x:f>IF(A1337="","",IF(OR(D1337="",E1337=""),"",MAX(0,E1337-D1337)))</x:f>
      </x:c>
      <x:c r="P1337" s="113" t="str">
        <x:f>IF(B1337="","",WEEKDAY(B1337,2))</x:f>
      </x:c>
      <x:c r="Q1337" s="113" t="str">
        <x:f>IF(B1337="","",MONTH(B1337))</x:f>
      </x:c>
      <x:c r="R1337" s="113" t="str">
        <x:f>IF(B1337="","",YEAR(B1337))</x:f>
      </x:c>
    </x:row>
    <x:row r="1338" ht="20" customHeight="1">
      <x:c r="A1338" s="247"/>
      <x:c r="B1338" s="248"/>
      <x:c r="C1338" s="247"/>
      <x:c r="D1338" s="248"/>
      <x:c r="E1338" s="248"/>
      <x:c r="F1338" s="247"/>
      <x:c r="G1338" s="247"/>
      <x:c r="H1338" s="247"/>
      <x:c r="I1338" s="247"/>
      <x:c r="J1338" s="249"/>
      <x:c r="K1338" s="247"/>
      <x:c r="L1338" s="247"/>
      <x:c r="M1338" s="113" t="str">
        <x:f>IF(A1338="","",IF(OR(D1338="",E1338=""),"",IF(E1338&lt;=D1338,1,0)))</x:f>
      </x:c>
      <x:c r="N1338" s="120" t="str">
        <x:f>IF(A1338="","",IF(OR(H1338="",I1338=""),"",IFERROR(I1338/H1338,0)))</x:f>
      </x:c>
      <x:c r="O1338" s="113" t="str">
        <x:f>IF(A1338="","",IF(OR(D1338="",E1338=""),"",MAX(0,E1338-D1338)))</x:f>
      </x:c>
      <x:c r="P1338" s="113" t="str">
        <x:f>IF(B1338="","",WEEKDAY(B1338,2))</x:f>
      </x:c>
      <x:c r="Q1338" s="113" t="str">
        <x:f>IF(B1338="","",MONTH(B1338))</x:f>
      </x:c>
      <x:c r="R1338" s="113" t="str">
        <x:f>IF(B1338="","",YEAR(B1338))</x:f>
      </x:c>
    </x:row>
    <x:row r="1339" ht="20" customHeight="1">
      <x:c r="A1339" s="247"/>
      <x:c r="B1339" s="248"/>
      <x:c r="C1339" s="247"/>
      <x:c r="D1339" s="248"/>
      <x:c r="E1339" s="248"/>
      <x:c r="F1339" s="247"/>
      <x:c r="G1339" s="247"/>
      <x:c r="H1339" s="247"/>
      <x:c r="I1339" s="247"/>
      <x:c r="J1339" s="249"/>
      <x:c r="K1339" s="247"/>
      <x:c r="L1339" s="247"/>
      <x:c r="M1339" s="113" t="str">
        <x:f>IF(A1339="","",IF(OR(D1339="",E1339=""),"",IF(E1339&lt;=D1339,1,0)))</x:f>
      </x:c>
      <x:c r="N1339" s="120" t="str">
        <x:f>IF(A1339="","",IF(OR(H1339="",I1339=""),"",IFERROR(I1339/H1339,0)))</x:f>
      </x:c>
      <x:c r="O1339" s="113" t="str">
        <x:f>IF(A1339="","",IF(OR(D1339="",E1339=""),"",MAX(0,E1339-D1339)))</x:f>
      </x:c>
      <x:c r="P1339" s="113" t="str">
        <x:f>IF(B1339="","",WEEKDAY(B1339,2))</x:f>
      </x:c>
      <x:c r="Q1339" s="113" t="str">
        <x:f>IF(B1339="","",MONTH(B1339))</x:f>
      </x:c>
      <x:c r="R1339" s="113" t="str">
        <x:f>IF(B1339="","",YEAR(B1339))</x:f>
      </x:c>
    </x:row>
    <x:row r="1340" ht="20" customHeight="1">
      <x:c r="A1340" s="247"/>
      <x:c r="B1340" s="248"/>
      <x:c r="C1340" s="247"/>
      <x:c r="D1340" s="248"/>
      <x:c r="E1340" s="248"/>
      <x:c r="F1340" s="247"/>
      <x:c r="G1340" s="247"/>
      <x:c r="H1340" s="247"/>
      <x:c r="I1340" s="247"/>
      <x:c r="J1340" s="249"/>
      <x:c r="K1340" s="247"/>
      <x:c r="L1340" s="247"/>
      <x:c r="M1340" s="113" t="str">
        <x:f>IF(A1340="","",IF(OR(D1340="",E1340=""),"",IF(E1340&lt;=D1340,1,0)))</x:f>
      </x:c>
      <x:c r="N1340" s="120" t="str">
        <x:f>IF(A1340="","",IF(OR(H1340="",I1340=""),"",IFERROR(I1340/H1340,0)))</x:f>
      </x:c>
      <x:c r="O1340" s="113" t="str">
        <x:f>IF(A1340="","",IF(OR(D1340="",E1340=""),"",MAX(0,E1340-D1340)))</x:f>
      </x:c>
      <x:c r="P1340" s="113" t="str">
        <x:f>IF(B1340="","",WEEKDAY(B1340,2))</x:f>
      </x:c>
      <x:c r="Q1340" s="113" t="str">
        <x:f>IF(B1340="","",MONTH(B1340))</x:f>
      </x:c>
      <x:c r="R1340" s="113" t="str">
        <x:f>IF(B1340="","",YEAR(B1340))</x:f>
      </x:c>
    </x:row>
    <x:row r="1341" ht="20" customHeight="1">
      <x:c r="A1341" s="247"/>
      <x:c r="B1341" s="248"/>
      <x:c r="C1341" s="247"/>
      <x:c r="D1341" s="248"/>
      <x:c r="E1341" s="248"/>
      <x:c r="F1341" s="247"/>
      <x:c r="G1341" s="247"/>
      <x:c r="H1341" s="247"/>
      <x:c r="I1341" s="247"/>
      <x:c r="J1341" s="249"/>
      <x:c r="K1341" s="247"/>
      <x:c r="L1341" s="247"/>
      <x:c r="M1341" s="113" t="str">
        <x:f>IF(A1341="","",IF(OR(D1341="",E1341=""),"",IF(E1341&lt;=D1341,1,0)))</x:f>
      </x:c>
      <x:c r="N1341" s="120" t="str">
        <x:f>IF(A1341="","",IF(OR(H1341="",I1341=""),"",IFERROR(I1341/H1341,0)))</x:f>
      </x:c>
      <x:c r="O1341" s="113" t="str">
        <x:f>IF(A1341="","",IF(OR(D1341="",E1341=""),"",MAX(0,E1341-D1341)))</x:f>
      </x:c>
      <x:c r="P1341" s="113" t="str">
        <x:f>IF(B1341="","",WEEKDAY(B1341,2))</x:f>
      </x:c>
      <x:c r="Q1341" s="113" t="str">
        <x:f>IF(B1341="","",MONTH(B1341))</x:f>
      </x:c>
      <x:c r="R1341" s="113" t="str">
        <x:f>IF(B1341="","",YEAR(B1341))</x:f>
      </x:c>
    </x:row>
    <x:row r="1342" ht="20" customHeight="1">
      <x:c r="A1342" s="247"/>
      <x:c r="B1342" s="248"/>
      <x:c r="C1342" s="247"/>
      <x:c r="D1342" s="248"/>
      <x:c r="E1342" s="248"/>
      <x:c r="F1342" s="247"/>
      <x:c r="G1342" s="247"/>
      <x:c r="H1342" s="247"/>
      <x:c r="I1342" s="247"/>
      <x:c r="J1342" s="249"/>
      <x:c r="K1342" s="247"/>
      <x:c r="L1342" s="247"/>
      <x:c r="M1342" s="113" t="str">
        <x:f>IF(A1342="","",IF(OR(D1342="",E1342=""),"",IF(E1342&lt;=D1342,1,0)))</x:f>
      </x:c>
      <x:c r="N1342" s="120" t="str">
        <x:f>IF(A1342="","",IF(OR(H1342="",I1342=""),"",IFERROR(I1342/H1342,0)))</x:f>
      </x:c>
      <x:c r="O1342" s="113" t="str">
        <x:f>IF(A1342="","",IF(OR(D1342="",E1342=""),"",MAX(0,E1342-D1342)))</x:f>
      </x:c>
      <x:c r="P1342" s="113" t="str">
        <x:f>IF(B1342="","",WEEKDAY(B1342,2))</x:f>
      </x:c>
      <x:c r="Q1342" s="113" t="str">
        <x:f>IF(B1342="","",MONTH(B1342))</x:f>
      </x:c>
      <x:c r="R1342" s="113" t="str">
        <x:f>IF(B1342="","",YEAR(B1342))</x:f>
      </x:c>
    </x:row>
    <x:row r="1343" ht="20" customHeight="1">
      <x:c r="A1343" s="247"/>
      <x:c r="B1343" s="248"/>
      <x:c r="C1343" s="247"/>
      <x:c r="D1343" s="248"/>
      <x:c r="E1343" s="248"/>
      <x:c r="F1343" s="247"/>
      <x:c r="G1343" s="247"/>
      <x:c r="H1343" s="247"/>
      <x:c r="I1343" s="247"/>
      <x:c r="J1343" s="249"/>
      <x:c r="K1343" s="247"/>
      <x:c r="L1343" s="247"/>
      <x:c r="M1343" s="113" t="str">
        <x:f>IF(A1343="","",IF(OR(D1343="",E1343=""),"",IF(E1343&lt;=D1343,1,0)))</x:f>
      </x:c>
      <x:c r="N1343" s="120" t="str">
        <x:f>IF(A1343="","",IF(OR(H1343="",I1343=""),"",IFERROR(I1343/H1343,0)))</x:f>
      </x:c>
      <x:c r="O1343" s="113" t="str">
        <x:f>IF(A1343="","",IF(OR(D1343="",E1343=""),"",MAX(0,E1343-D1343)))</x:f>
      </x:c>
      <x:c r="P1343" s="113" t="str">
        <x:f>IF(B1343="","",WEEKDAY(B1343,2))</x:f>
      </x:c>
      <x:c r="Q1343" s="113" t="str">
        <x:f>IF(B1343="","",MONTH(B1343))</x:f>
      </x:c>
      <x:c r="R1343" s="113" t="str">
        <x:f>IF(B1343="","",YEAR(B1343))</x:f>
      </x:c>
    </x:row>
    <x:row r="1344" ht="20" customHeight="1">
      <x:c r="A1344" s="247"/>
      <x:c r="B1344" s="248"/>
      <x:c r="C1344" s="247"/>
      <x:c r="D1344" s="248"/>
      <x:c r="E1344" s="248"/>
      <x:c r="F1344" s="247"/>
      <x:c r="G1344" s="247"/>
      <x:c r="H1344" s="247"/>
      <x:c r="I1344" s="247"/>
      <x:c r="J1344" s="249"/>
      <x:c r="K1344" s="247"/>
      <x:c r="L1344" s="247"/>
      <x:c r="M1344" s="113" t="str">
        <x:f>IF(A1344="","",IF(OR(D1344="",E1344=""),"",IF(E1344&lt;=D1344,1,0)))</x:f>
      </x:c>
      <x:c r="N1344" s="120" t="str">
        <x:f>IF(A1344="","",IF(OR(H1344="",I1344=""),"",IFERROR(I1344/H1344,0)))</x:f>
      </x:c>
      <x:c r="O1344" s="113" t="str">
        <x:f>IF(A1344="","",IF(OR(D1344="",E1344=""),"",MAX(0,E1344-D1344)))</x:f>
      </x:c>
      <x:c r="P1344" s="113" t="str">
        <x:f>IF(B1344="","",WEEKDAY(B1344,2))</x:f>
      </x:c>
      <x:c r="Q1344" s="113" t="str">
        <x:f>IF(B1344="","",MONTH(B1344))</x:f>
      </x:c>
      <x:c r="R1344" s="113" t="str">
        <x:f>IF(B1344="","",YEAR(B1344))</x:f>
      </x:c>
    </x:row>
    <x:row r="1345" ht="20" customHeight="1">
      <x:c r="A1345" s="247"/>
      <x:c r="B1345" s="248"/>
      <x:c r="C1345" s="247"/>
      <x:c r="D1345" s="248"/>
      <x:c r="E1345" s="248"/>
      <x:c r="F1345" s="247"/>
      <x:c r="G1345" s="247"/>
      <x:c r="H1345" s="247"/>
      <x:c r="I1345" s="247"/>
      <x:c r="J1345" s="249"/>
      <x:c r="K1345" s="247"/>
      <x:c r="L1345" s="247"/>
      <x:c r="M1345" s="113" t="str">
        <x:f>IF(A1345="","",IF(OR(D1345="",E1345=""),"",IF(E1345&lt;=D1345,1,0)))</x:f>
      </x:c>
      <x:c r="N1345" s="120" t="str">
        <x:f>IF(A1345="","",IF(OR(H1345="",I1345=""),"",IFERROR(I1345/H1345,0)))</x:f>
      </x:c>
      <x:c r="O1345" s="113" t="str">
        <x:f>IF(A1345="","",IF(OR(D1345="",E1345=""),"",MAX(0,E1345-D1345)))</x:f>
      </x:c>
      <x:c r="P1345" s="113" t="str">
        <x:f>IF(B1345="","",WEEKDAY(B1345,2))</x:f>
      </x:c>
      <x:c r="Q1345" s="113" t="str">
        <x:f>IF(B1345="","",MONTH(B1345))</x:f>
      </x:c>
      <x:c r="R1345" s="113" t="str">
        <x:f>IF(B1345="","",YEAR(B1345))</x:f>
      </x:c>
    </x:row>
    <x:row r="1346" ht="20" customHeight="1">
      <x:c r="A1346" s="247"/>
      <x:c r="B1346" s="248"/>
      <x:c r="C1346" s="247"/>
      <x:c r="D1346" s="248"/>
      <x:c r="E1346" s="248"/>
      <x:c r="F1346" s="247"/>
      <x:c r="G1346" s="247"/>
      <x:c r="H1346" s="247"/>
      <x:c r="I1346" s="247"/>
      <x:c r="J1346" s="249"/>
      <x:c r="K1346" s="247"/>
      <x:c r="L1346" s="247"/>
      <x:c r="M1346" s="113" t="str">
        <x:f>IF(A1346="","",IF(OR(D1346="",E1346=""),"",IF(E1346&lt;=D1346,1,0)))</x:f>
      </x:c>
      <x:c r="N1346" s="120" t="str">
        <x:f>IF(A1346="","",IF(OR(H1346="",I1346=""),"",IFERROR(I1346/H1346,0)))</x:f>
      </x:c>
      <x:c r="O1346" s="113" t="str">
        <x:f>IF(A1346="","",IF(OR(D1346="",E1346=""),"",MAX(0,E1346-D1346)))</x:f>
      </x:c>
      <x:c r="P1346" s="113" t="str">
        <x:f>IF(B1346="","",WEEKDAY(B1346,2))</x:f>
      </x:c>
      <x:c r="Q1346" s="113" t="str">
        <x:f>IF(B1346="","",MONTH(B1346))</x:f>
      </x:c>
      <x:c r="R1346" s="113" t="str">
        <x:f>IF(B1346="","",YEAR(B1346))</x:f>
      </x:c>
    </x:row>
    <x:row r="1347" ht="20" customHeight="1">
      <x:c r="A1347" s="247"/>
      <x:c r="B1347" s="248"/>
      <x:c r="C1347" s="247"/>
      <x:c r="D1347" s="248"/>
      <x:c r="E1347" s="248"/>
      <x:c r="F1347" s="247"/>
      <x:c r="G1347" s="247"/>
      <x:c r="H1347" s="247"/>
      <x:c r="I1347" s="247"/>
      <x:c r="J1347" s="249"/>
      <x:c r="K1347" s="247"/>
      <x:c r="L1347" s="247"/>
      <x:c r="M1347" s="113" t="str">
        <x:f>IF(A1347="","",IF(OR(D1347="",E1347=""),"",IF(E1347&lt;=D1347,1,0)))</x:f>
      </x:c>
      <x:c r="N1347" s="120" t="str">
        <x:f>IF(A1347="","",IF(OR(H1347="",I1347=""),"",IFERROR(I1347/H1347,0)))</x:f>
      </x:c>
      <x:c r="O1347" s="113" t="str">
        <x:f>IF(A1347="","",IF(OR(D1347="",E1347=""),"",MAX(0,E1347-D1347)))</x:f>
      </x:c>
      <x:c r="P1347" s="113" t="str">
        <x:f>IF(B1347="","",WEEKDAY(B1347,2))</x:f>
      </x:c>
      <x:c r="Q1347" s="113" t="str">
        <x:f>IF(B1347="","",MONTH(B1347))</x:f>
      </x:c>
      <x:c r="R1347" s="113" t="str">
        <x:f>IF(B1347="","",YEAR(B1347))</x:f>
      </x:c>
    </x:row>
    <x:row r="1348" ht="20" customHeight="1">
      <x:c r="A1348" s="247"/>
      <x:c r="B1348" s="248"/>
      <x:c r="C1348" s="247"/>
      <x:c r="D1348" s="248"/>
      <x:c r="E1348" s="248"/>
      <x:c r="F1348" s="247"/>
      <x:c r="G1348" s="247"/>
      <x:c r="H1348" s="247"/>
      <x:c r="I1348" s="247"/>
      <x:c r="J1348" s="249"/>
      <x:c r="K1348" s="247"/>
      <x:c r="L1348" s="247"/>
      <x:c r="M1348" s="113" t="str">
        <x:f>IF(A1348="","",IF(OR(D1348="",E1348=""),"",IF(E1348&lt;=D1348,1,0)))</x:f>
      </x:c>
      <x:c r="N1348" s="120" t="str">
        <x:f>IF(A1348="","",IF(OR(H1348="",I1348=""),"",IFERROR(I1348/H1348,0)))</x:f>
      </x:c>
      <x:c r="O1348" s="113" t="str">
        <x:f>IF(A1348="","",IF(OR(D1348="",E1348=""),"",MAX(0,E1348-D1348)))</x:f>
      </x:c>
      <x:c r="P1348" s="113" t="str">
        <x:f>IF(B1348="","",WEEKDAY(B1348,2))</x:f>
      </x:c>
      <x:c r="Q1348" s="113" t="str">
        <x:f>IF(B1348="","",MONTH(B1348))</x:f>
      </x:c>
      <x:c r="R1348" s="113" t="str">
        <x:f>IF(B1348="","",YEAR(B1348))</x:f>
      </x:c>
    </x:row>
    <x:row r="1349" ht="20" customHeight="1">
      <x:c r="A1349" s="247"/>
      <x:c r="B1349" s="248"/>
      <x:c r="C1349" s="247"/>
      <x:c r="D1349" s="248"/>
      <x:c r="E1349" s="248"/>
      <x:c r="F1349" s="247"/>
      <x:c r="G1349" s="247"/>
      <x:c r="H1349" s="247"/>
      <x:c r="I1349" s="247"/>
      <x:c r="J1349" s="249"/>
      <x:c r="K1349" s="247"/>
      <x:c r="L1349" s="247"/>
      <x:c r="M1349" s="113" t="str">
        <x:f>IF(A1349="","",IF(OR(D1349="",E1349=""),"",IF(E1349&lt;=D1349,1,0)))</x:f>
      </x:c>
      <x:c r="N1349" s="120" t="str">
        <x:f>IF(A1349="","",IF(OR(H1349="",I1349=""),"",IFERROR(I1349/H1349,0)))</x:f>
      </x:c>
      <x:c r="O1349" s="113" t="str">
        <x:f>IF(A1349="","",IF(OR(D1349="",E1349=""),"",MAX(0,E1349-D1349)))</x:f>
      </x:c>
      <x:c r="P1349" s="113" t="str">
        <x:f>IF(B1349="","",WEEKDAY(B1349,2))</x:f>
      </x:c>
      <x:c r="Q1349" s="113" t="str">
        <x:f>IF(B1349="","",MONTH(B1349))</x:f>
      </x:c>
      <x:c r="R1349" s="113" t="str">
        <x:f>IF(B1349="","",YEAR(B1349))</x:f>
      </x:c>
    </x:row>
    <x:row r="1350" ht="20" customHeight="1">
      <x:c r="A1350" s="247"/>
      <x:c r="B1350" s="248"/>
      <x:c r="C1350" s="247"/>
      <x:c r="D1350" s="248"/>
      <x:c r="E1350" s="248"/>
      <x:c r="F1350" s="247"/>
      <x:c r="G1350" s="247"/>
      <x:c r="H1350" s="247"/>
      <x:c r="I1350" s="247"/>
      <x:c r="J1350" s="249"/>
      <x:c r="K1350" s="247"/>
      <x:c r="L1350" s="247"/>
      <x:c r="M1350" s="113" t="str">
        <x:f>IF(A1350="","",IF(OR(D1350="",E1350=""),"",IF(E1350&lt;=D1350,1,0)))</x:f>
      </x:c>
      <x:c r="N1350" s="120" t="str">
        <x:f>IF(A1350="","",IF(OR(H1350="",I1350=""),"",IFERROR(I1350/H1350,0)))</x:f>
      </x:c>
      <x:c r="O1350" s="113" t="str">
        <x:f>IF(A1350="","",IF(OR(D1350="",E1350=""),"",MAX(0,E1350-D1350)))</x:f>
      </x:c>
      <x:c r="P1350" s="113" t="str">
        <x:f>IF(B1350="","",WEEKDAY(B1350,2))</x:f>
      </x:c>
      <x:c r="Q1350" s="113" t="str">
        <x:f>IF(B1350="","",MONTH(B1350))</x:f>
      </x:c>
      <x:c r="R1350" s="113" t="str">
        <x:f>IF(B1350="","",YEAR(B1350))</x:f>
      </x:c>
    </x:row>
    <x:row r="1351" ht="20" customHeight="1">
      <x:c r="A1351" s="247"/>
      <x:c r="B1351" s="248"/>
      <x:c r="C1351" s="247"/>
      <x:c r="D1351" s="248"/>
      <x:c r="E1351" s="248"/>
      <x:c r="F1351" s="247"/>
      <x:c r="G1351" s="247"/>
      <x:c r="H1351" s="247"/>
      <x:c r="I1351" s="247"/>
      <x:c r="J1351" s="249"/>
      <x:c r="K1351" s="247"/>
      <x:c r="L1351" s="247"/>
      <x:c r="M1351" s="113" t="str">
        <x:f>IF(A1351="","",IF(OR(D1351="",E1351=""),"",IF(E1351&lt;=D1351,1,0)))</x:f>
      </x:c>
      <x:c r="N1351" s="120" t="str">
        <x:f>IF(A1351="","",IF(OR(H1351="",I1351=""),"",IFERROR(I1351/H1351,0)))</x:f>
      </x:c>
      <x:c r="O1351" s="113" t="str">
        <x:f>IF(A1351="","",IF(OR(D1351="",E1351=""),"",MAX(0,E1351-D1351)))</x:f>
      </x:c>
      <x:c r="P1351" s="113" t="str">
        <x:f>IF(B1351="","",WEEKDAY(B1351,2))</x:f>
      </x:c>
      <x:c r="Q1351" s="113" t="str">
        <x:f>IF(B1351="","",MONTH(B1351))</x:f>
      </x:c>
      <x:c r="R1351" s="113" t="str">
        <x:f>IF(B1351="","",YEAR(B1351))</x:f>
      </x:c>
    </x:row>
    <x:row r="1352" ht="20" customHeight="1">
      <x:c r="A1352" s="247"/>
      <x:c r="B1352" s="248"/>
      <x:c r="C1352" s="247"/>
      <x:c r="D1352" s="248"/>
      <x:c r="E1352" s="248"/>
      <x:c r="F1352" s="247"/>
      <x:c r="G1352" s="247"/>
      <x:c r="H1352" s="247"/>
      <x:c r="I1352" s="247"/>
      <x:c r="J1352" s="249"/>
      <x:c r="K1352" s="247"/>
      <x:c r="L1352" s="247"/>
      <x:c r="M1352" s="113" t="str">
        <x:f>IF(A1352="","",IF(OR(D1352="",E1352=""),"",IF(E1352&lt;=D1352,1,0)))</x:f>
      </x:c>
      <x:c r="N1352" s="120" t="str">
        <x:f>IF(A1352="","",IF(OR(H1352="",I1352=""),"",IFERROR(I1352/H1352,0)))</x:f>
      </x:c>
      <x:c r="O1352" s="113" t="str">
        <x:f>IF(A1352="","",IF(OR(D1352="",E1352=""),"",MAX(0,E1352-D1352)))</x:f>
      </x:c>
      <x:c r="P1352" s="113" t="str">
        <x:f>IF(B1352="","",WEEKDAY(B1352,2))</x:f>
      </x:c>
      <x:c r="Q1352" s="113" t="str">
        <x:f>IF(B1352="","",MONTH(B1352))</x:f>
      </x:c>
      <x:c r="R1352" s="113" t="str">
        <x:f>IF(B1352="","",YEAR(B1352))</x:f>
      </x:c>
    </x:row>
    <x:row r="1353" ht="20" customHeight="1">
      <x:c r="A1353" s="247"/>
      <x:c r="B1353" s="248"/>
      <x:c r="C1353" s="247"/>
      <x:c r="D1353" s="248"/>
      <x:c r="E1353" s="248"/>
      <x:c r="F1353" s="247"/>
      <x:c r="G1353" s="247"/>
      <x:c r="H1353" s="247"/>
      <x:c r="I1353" s="247"/>
      <x:c r="J1353" s="249"/>
      <x:c r="K1353" s="247"/>
      <x:c r="L1353" s="247"/>
      <x:c r="M1353" s="113" t="str">
        <x:f>IF(A1353="","",IF(OR(D1353="",E1353=""),"",IF(E1353&lt;=D1353,1,0)))</x:f>
      </x:c>
      <x:c r="N1353" s="120" t="str">
        <x:f>IF(A1353="","",IF(OR(H1353="",I1353=""),"",IFERROR(I1353/H1353,0)))</x:f>
      </x:c>
      <x:c r="O1353" s="113" t="str">
        <x:f>IF(A1353="","",IF(OR(D1353="",E1353=""),"",MAX(0,E1353-D1353)))</x:f>
      </x:c>
      <x:c r="P1353" s="113" t="str">
        <x:f>IF(B1353="","",WEEKDAY(B1353,2))</x:f>
      </x:c>
      <x:c r="Q1353" s="113" t="str">
        <x:f>IF(B1353="","",MONTH(B1353))</x:f>
      </x:c>
      <x:c r="R1353" s="113" t="str">
        <x:f>IF(B1353="","",YEAR(B1353))</x:f>
      </x:c>
    </x:row>
    <x:row r="1354" ht="20" customHeight="1">
      <x:c r="A1354" s="247"/>
      <x:c r="B1354" s="248"/>
      <x:c r="C1354" s="247"/>
      <x:c r="D1354" s="248"/>
      <x:c r="E1354" s="248"/>
      <x:c r="F1354" s="247"/>
      <x:c r="G1354" s="247"/>
      <x:c r="H1354" s="247"/>
      <x:c r="I1354" s="247"/>
      <x:c r="J1354" s="249"/>
      <x:c r="K1354" s="247"/>
      <x:c r="L1354" s="247"/>
      <x:c r="M1354" s="113" t="str">
        <x:f>IF(A1354="","",IF(OR(D1354="",E1354=""),"",IF(E1354&lt;=D1354,1,0)))</x:f>
      </x:c>
      <x:c r="N1354" s="120" t="str">
        <x:f>IF(A1354="","",IF(OR(H1354="",I1354=""),"",IFERROR(I1354/H1354,0)))</x:f>
      </x:c>
      <x:c r="O1354" s="113" t="str">
        <x:f>IF(A1354="","",IF(OR(D1354="",E1354=""),"",MAX(0,E1354-D1354)))</x:f>
      </x:c>
      <x:c r="P1354" s="113" t="str">
        <x:f>IF(B1354="","",WEEKDAY(B1354,2))</x:f>
      </x:c>
      <x:c r="Q1354" s="113" t="str">
        <x:f>IF(B1354="","",MONTH(B1354))</x:f>
      </x:c>
      <x:c r="R1354" s="113" t="str">
        <x:f>IF(B1354="","",YEAR(B1354))</x:f>
      </x:c>
    </x:row>
    <x:row r="1355" ht="20" customHeight="1">
      <x:c r="A1355" s="247"/>
      <x:c r="B1355" s="248"/>
      <x:c r="C1355" s="247"/>
      <x:c r="D1355" s="248"/>
      <x:c r="E1355" s="248"/>
      <x:c r="F1355" s="247"/>
      <x:c r="G1355" s="247"/>
      <x:c r="H1355" s="247"/>
      <x:c r="I1355" s="247"/>
      <x:c r="J1355" s="249"/>
      <x:c r="K1355" s="247"/>
      <x:c r="L1355" s="247"/>
      <x:c r="M1355" s="113" t="str">
        <x:f>IF(A1355="","",IF(OR(D1355="",E1355=""),"",IF(E1355&lt;=D1355,1,0)))</x:f>
      </x:c>
      <x:c r="N1355" s="120" t="str">
        <x:f>IF(A1355="","",IF(OR(H1355="",I1355=""),"",IFERROR(I1355/H1355,0)))</x:f>
      </x:c>
      <x:c r="O1355" s="113" t="str">
        <x:f>IF(A1355="","",IF(OR(D1355="",E1355=""),"",MAX(0,E1355-D1355)))</x:f>
      </x:c>
      <x:c r="P1355" s="113" t="str">
        <x:f>IF(B1355="","",WEEKDAY(B1355,2))</x:f>
      </x:c>
      <x:c r="Q1355" s="113" t="str">
        <x:f>IF(B1355="","",MONTH(B1355))</x:f>
      </x:c>
      <x:c r="R1355" s="113" t="str">
        <x:f>IF(B1355="","",YEAR(B1355))</x:f>
      </x:c>
    </x:row>
    <x:row r="1356" ht="20" customHeight="1">
      <x:c r="A1356" s="247"/>
      <x:c r="B1356" s="248"/>
      <x:c r="C1356" s="247"/>
      <x:c r="D1356" s="248"/>
      <x:c r="E1356" s="248"/>
      <x:c r="F1356" s="247"/>
      <x:c r="G1356" s="247"/>
      <x:c r="H1356" s="247"/>
      <x:c r="I1356" s="247"/>
      <x:c r="J1356" s="249"/>
      <x:c r="K1356" s="247"/>
      <x:c r="L1356" s="247"/>
      <x:c r="M1356" s="113" t="str">
        <x:f>IF(A1356="","",IF(OR(D1356="",E1356=""),"",IF(E1356&lt;=D1356,1,0)))</x:f>
      </x:c>
      <x:c r="N1356" s="120" t="str">
        <x:f>IF(A1356="","",IF(OR(H1356="",I1356=""),"",IFERROR(I1356/H1356,0)))</x:f>
      </x:c>
      <x:c r="O1356" s="113" t="str">
        <x:f>IF(A1356="","",IF(OR(D1356="",E1356=""),"",MAX(0,E1356-D1356)))</x:f>
      </x:c>
      <x:c r="P1356" s="113" t="str">
        <x:f>IF(B1356="","",WEEKDAY(B1356,2))</x:f>
      </x:c>
      <x:c r="Q1356" s="113" t="str">
        <x:f>IF(B1356="","",MONTH(B1356))</x:f>
      </x:c>
      <x:c r="R1356" s="113" t="str">
        <x:f>IF(B1356="","",YEAR(B1356))</x:f>
      </x:c>
    </x:row>
    <x:row r="1357" ht="20" customHeight="1">
      <x:c r="A1357" s="247"/>
      <x:c r="B1357" s="248"/>
      <x:c r="C1357" s="247"/>
      <x:c r="D1357" s="248"/>
      <x:c r="E1357" s="248"/>
      <x:c r="F1357" s="247"/>
      <x:c r="G1357" s="247"/>
      <x:c r="H1357" s="247"/>
      <x:c r="I1357" s="247"/>
      <x:c r="J1357" s="249"/>
      <x:c r="K1357" s="247"/>
      <x:c r="L1357" s="247"/>
      <x:c r="M1357" s="113" t="str">
        <x:f>IF(A1357="","",IF(OR(D1357="",E1357=""),"",IF(E1357&lt;=D1357,1,0)))</x:f>
      </x:c>
      <x:c r="N1357" s="120" t="str">
        <x:f>IF(A1357="","",IF(OR(H1357="",I1357=""),"",IFERROR(I1357/H1357,0)))</x:f>
      </x:c>
      <x:c r="O1357" s="113" t="str">
        <x:f>IF(A1357="","",IF(OR(D1357="",E1357=""),"",MAX(0,E1357-D1357)))</x:f>
      </x:c>
      <x:c r="P1357" s="113" t="str">
        <x:f>IF(B1357="","",WEEKDAY(B1357,2))</x:f>
      </x:c>
      <x:c r="Q1357" s="113" t="str">
        <x:f>IF(B1357="","",MONTH(B1357))</x:f>
      </x:c>
      <x:c r="R1357" s="113" t="str">
        <x:f>IF(B1357="","",YEAR(B1357))</x:f>
      </x:c>
    </x:row>
    <x:row r="1358" ht="20" customHeight="1">
      <x:c r="A1358" s="247"/>
      <x:c r="B1358" s="248"/>
      <x:c r="C1358" s="247"/>
      <x:c r="D1358" s="248"/>
      <x:c r="E1358" s="248"/>
      <x:c r="F1358" s="247"/>
      <x:c r="G1358" s="247"/>
      <x:c r="H1358" s="247"/>
      <x:c r="I1358" s="247"/>
      <x:c r="J1358" s="249"/>
      <x:c r="K1358" s="247"/>
      <x:c r="L1358" s="247"/>
      <x:c r="M1358" s="113" t="str">
        <x:f>IF(A1358="","",IF(OR(D1358="",E1358=""),"",IF(E1358&lt;=D1358,1,0)))</x:f>
      </x:c>
      <x:c r="N1358" s="120" t="str">
        <x:f>IF(A1358="","",IF(OR(H1358="",I1358=""),"",IFERROR(I1358/H1358,0)))</x:f>
      </x:c>
      <x:c r="O1358" s="113" t="str">
        <x:f>IF(A1358="","",IF(OR(D1358="",E1358=""),"",MAX(0,E1358-D1358)))</x:f>
      </x:c>
      <x:c r="P1358" s="113" t="str">
        <x:f>IF(B1358="","",WEEKDAY(B1358,2))</x:f>
      </x:c>
      <x:c r="Q1358" s="113" t="str">
        <x:f>IF(B1358="","",MONTH(B1358))</x:f>
      </x:c>
      <x:c r="R1358" s="113" t="str">
        <x:f>IF(B1358="","",YEAR(B1358))</x:f>
      </x:c>
    </x:row>
    <x:row r="1359" ht="20" customHeight="1">
      <x:c r="A1359" s="247"/>
      <x:c r="B1359" s="248"/>
      <x:c r="C1359" s="247"/>
      <x:c r="D1359" s="248"/>
      <x:c r="E1359" s="248"/>
      <x:c r="F1359" s="247"/>
      <x:c r="G1359" s="247"/>
      <x:c r="H1359" s="247"/>
      <x:c r="I1359" s="247"/>
      <x:c r="J1359" s="249"/>
      <x:c r="K1359" s="247"/>
      <x:c r="L1359" s="247"/>
      <x:c r="M1359" s="113" t="str">
        <x:f>IF(A1359="","",IF(OR(D1359="",E1359=""),"",IF(E1359&lt;=D1359,1,0)))</x:f>
      </x:c>
      <x:c r="N1359" s="120" t="str">
        <x:f>IF(A1359="","",IF(OR(H1359="",I1359=""),"",IFERROR(I1359/H1359,0)))</x:f>
      </x:c>
      <x:c r="O1359" s="113" t="str">
        <x:f>IF(A1359="","",IF(OR(D1359="",E1359=""),"",MAX(0,E1359-D1359)))</x:f>
      </x:c>
      <x:c r="P1359" s="113" t="str">
        <x:f>IF(B1359="","",WEEKDAY(B1359,2))</x:f>
      </x:c>
      <x:c r="Q1359" s="113" t="str">
        <x:f>IF(B1359="","",MONTH(B1359))</x:f>
      </x:c>
      <x:c r="R1359" s="113" t="str">
        <x:f>IF(B1359="","",YEAR(B1359))</x:f>
      </x:c>
    </x:row>
    <x:row r="1360" ht="20" customHeight="1">
      <x:c r="A1360" s="247"/>
      <x:c r="B1360" s="248"/>
      <x:c r="C1360" s="247"/>
      <x:c r="D1360" s="248"/>
      <x:c r="E1360" s="248"/>
      <x:c r="F1360" s="247"/>
      <x:c r="G1360" s="247"/>
      <x:c r="H1360" s="247"/>
      <x:c r="I1360" s="247"/>
      <x:c r="J1360" s="249"/>
      <x:c r="K1360" s="247"/>
      <x:c r="L1360" s="247"/>
      <x:c r="M1360" s="113" t="str">
        <x:f>IF(A1360="","",IF(OR(D1360="",E1360=""),"",IF(E1360&lt;=D1360,1,0)))</x:f>
      </x:c>
      <x:c r="N1360" s="120" t="str">
        <x:f>IF(A1360="","",IF(OR(H1360="",I1360=""),"",IFERROR(I1360/H1360,0)))</x:f>
      </x:c>
      <x:c r="O1360" s="113" t="str">
        <x:f>IF(A1360="","",IF(OR(D1360="",E1360=""),"",MAX(0,E1360-D1360)))</x:f>
      </x:c>
      <x:c r="P1360" s="113" t="str">
        <x:f>IF(B1360="","",WEEKDAY(B1360,2))</x:f>
      </x:c>
      <x:c r="Q1360" s="113" t="str">
        <x:f>IF(B1360="","",MONTH(B1360))</x:f>
      </x:c>
      <x:c r="R1360" s="113" t="str">
        <x:f>IF(B1360="","",YEAR(B1360))</x:f>
      </x:c>
    </x:row>
    <x:row r="1361" ht="20" customHeight="1">
      <x:c r="A1361" s="247"/>
      <x:c r="B1361" s="248"/>
      <x:c r="C1361" s="247"/>
      <x:c r="D1361" s="248"/>
      <x:c r="E1361" s="248"/>
      <x:c r="F1361" s="247"/>
      <x:c r="G1361" s="247"/>
      <x:c r="H1361" s="247"/>
      <x:c r="I1361" s="247"/>
      <x:c r="J1361" s="249"/>
      <x:c r="K1361" s="247"/>
      <x:c r="L1361" s="247"/>
      <x:c r="M1361" s="113" t="str">
        <x:f>IF(A1361="","",IF(OR(D1361="",E1361=""),"",IF(E1361&lt;=D1361,1,0)))</x:f>
      </x:c>
      <x:c r="N1361" s="120" t="str">
        <x:f>IF(A1361="","",IF(OR(H1361="",I1361=""),"",IFERROR(I1361/H1361,0)))</x:f>
      </x:c>
      <x:c r="O1361" s="113" t="str">
        <x:f>IF(A1361="","",IF(OR(D1361="",E1361=""),"",MAX(0,E1361-D1361)))</x:f>
      </x:c>
      <x:c r="P1361" s="113" t="str">
        <x:f>IF(B1361="","",WEEKDAY(B1361,2))</x:f>
      </x:c>
      <x:c r="Q1361" s="113" t="str">
        <x:f>IF(B1361="","",MONTH(B1361))</x:f>
      </x:c>
      <x:c r="R1361" s="113" t="str">
        <x:f>IF(B1361="","",YEAR(B1361))</x:f>
      </x:c>
    </x:row>
    <x:row r="1362" ht="20" customHeight="1">
      <x:c r="A1362" s="247"/>
      <x:c r="B1362" s="248"/>
      <x:c r="C1362" s="247"/>
      <x:c r="D1362" s="248"/>
      <x:c r="E1362" s="248"/>
      <x:c r="F1362" s="247"/>
      <x:c r="G1362" s="247"/>
      <x:c r="H1362" s="247"/>
      <x:c r="I1362" s="247"/>
      <x:c r="J1362" s="249"/>
      <x:c r="K1362" s="247"/>
      <x:c r="L1362" s="247"/>
      <x:c r="M1362" s="113" t="str">
        <x:f>IF(A1362="","",IF(OR(D1362="",E1362=""),"",IF(E1362&lt;=D1362,1,0)))</x:f>
      </x:c>
      <x:c r="N1362" s="120" t="str">
        <x:f>IF(A1362="","",IF(OR(H1362="",I1362=""),"",IFERROR(I1362/H1362,0)))</x:f>
      </x:c>
      <x:c r="O1362" s="113" t="str">
        <x:f>IF(A1362="","",IF(OR(D1362="",E1362=""),"",MAX(0,E1362-D1362)))</x:f>
      </x:c>
      <x:c r="P1362" s="113" t="str">
        <x:f>IF(B1362="","",WEEKDAY(B1362,2))</x:f>
      </x:c>
      <x:c r="Q1362" s="113" t="str">
        <x:f>IF(B1362="","",MONTH(B1362))</x:f>
      </x:c>
      <x:c r="R1362" s="113" t="str">
        <x:f>IF(B1362="","",YEAR(B1362))</x:f>
      </x:c>
    </x:row>
    <x:row r="1363" ht="20" customHeight="1">
      <x:c r="A1363" s="247"/>
      <x:c r="B1363" s="248"/>
      <x:c r="C1363" s="247"/>
      <x:c r="D1363" s="248"/>
      <x:c r="E1363" s="248"/>
      <x:c r="F1363" s="247"/>
      <x:c r="G1363" s="247"/>
      <x:c r="H1363" s="247"/>
      <x:c r="I1363" s="247"/>
      <x:c r="J1363" s="249"/>
      <x:c r="K1363" s="247"/>
      <x:c r="L1363" s="247"/>
      <x:c r="M1363" s="113" t="str">
        <x:f>IF(A1363="","",IF(OR(D1363="",E1363=""),"",IF(E1363&lt;=D1363,1,0)))</x:f>
      </x:c>
      <x:c r="N1363" s="120" t="str">
        <x:f>IF(A1363="","",IF(OR(H1363="",I1363=""),"",IFERROR(I1363/H1363,0)))</x:f>
      </x:c>
      <x:c r="O1363" s="113" t="str">
        <x:f>IF(A1363="","",IF(OR(D1363="",E1363=""),"",MAX(0,E1363-D1363)))</x:f>
      </x:c>
      <x:c r="P1363" s="113" t="str">
        <x:f>IF(B1363="","",WEEKDAY(B1363,2))</x:f>
      </x:c>
      <x:c r="Q1363" s="113" t="str">
        <x:f>IF(B1363="","",MONTH(B1363))</x:f>
      </x:c>
      <x:c r="R1363" s="113" t="str">
        <x:f>IF(B1363="","",YEAR(B1363))</x:f>
      </x:c>
    </x:row>
    <x:row r="1364" ht="20" customHeight="1">
      <x:c r="A1364" s="247"/>
      <x:c r="B1364" s="248"/>
      <x:c r="C1364" s="247"/>
      <x:c r="D1364" s="248"/>
      <x:c r="E1364" s="248"/>
      <x:c r="F1364" s="247"/>
      <x:c r="G1364" s="247"/>
      <x:c r="H1364" s="247"/>
      <x:c r="I1364" s="247"/>
      <x:c r="J1364" s="249"/>
      <x:c r="K1364" s="247"/>
      <x:c r="L1364" s="247"/>
      <x:c r="M1364" s="113" t="str">
        <x:f>IF(A1364="","",IF(OR(D1364="",E1364=""),"",IF(E1364&lt;=D1364,1,0)))</x:f>
      </x:c>
      <x:c r="N1364" s="120" t="str">
        <x:f>IF(A1364="","",IF(OR(H1364="",I1364=""),"",IFERROR(I1364/H1364,0)))</x:f>
      </x:c>
      <x:c r="O1364" s="113" t="str">
        <x:f>IF(A1364="","",IF(OR(D1364="",E1364=""),"",MAX(0,E1364-D1364)))</x:f>
      </x:c>
      <x:c r="P1364" s="113" t="str">
        <x:f>IF(B1364="","",WEEKDAY(B1364,2))</x:f>
      </x:c>
      <x:c r="Q1364" s="113" t="str">
        <x:f>IF(B1364="","",MONTH(B1364))</x:f>
      </x:c>
      <x:c r="R1364" s="113" t="str">
        <x:f>IF(B1364="","",YEAR(B1364))</x:f>
      </x:c>
    </x:row>
    <x:row r="1365" ht="20" customHeight="1">
      <x:c r="A1365" s="247"/>
      <x:c r="B1365" s="248"/>
      <x:c r="C1365" s="247"/>
      <x:c r="D1365" s="248"/>
      <x:c r="E1365" s="248"/>
      <x:c r="F1365" s="247"/>
      <x:c r="G1365" s="247"/>
      <x:c r="H1365" s="247"/>
      <x:c r="I1365" s="247"/>
      <x:c r="J1365" s="249"/>
      <x:c r="K1365" s="247"/>
      <x:c r="L1365" s="247"/>
      <x:c r="M1365" s="113" t="str">
        <x:f>IF(A1365="","",IF(OR(D1365="",E1365=""),"",IF(E1365&lt;=D1365,1,0)))</x:f>
      </x:c>
      <x:c r="N1365" s="120" t="str">
        <x:f>IF(A1365="","",IF(OR(H1365="",I1365=""),"",IFERROR(I1365/H1365,0)))</x:f>
      </x:c>
      <x:c r="O1365" s="113" t="str">
        <x:f>IF(A1365="","",IF(OR(D1365="",E1365=""),"",MAX(0,E1365-D1365)))</x:f>
      </x:c>
      <x:c r="P1365" s="113" t="str">
        <x:f>IF(B1365="","",WEEKDAY(B1365,2))</x:f>
      </x:c>
      <x:c r="Q1365" s="113" t="str">
        <x:f>IF(B1365="","",MONTH(B1365))</x:f>
      </x:c>
      <x:c r="R1365" s="113" t="str">
        <x:f>IF(B1365="","",YEAR(B1365))</x:f>
      </x:c>
    </x:row>
    <x:row r="1366" ht="20" customHeight="1">
      <x:c r="A1366" s="247"/>
      <x:c r="B1366" s="248"/>
      <x:c r="C1366" s="247"/>
      <x:c r="D1366" s="248"/>
      <x:c r="E1366" s="248"/>
      <x:c r="F1366" s="247"/>
      <x:c r="G1366" s="247"/>
      <x:c r="H1366" s="247"/>
      <x:c r="I1366" s="247"/>
      <x:c r="J1366" s="249"/>
      <x:c r="K1366" s="247"/>
      <x:c r="L1366" s="247"/>
      <x:c r="M1366" s="113" t="str">
        <x:f>IF(A1366="","",IF(OR(D1366="",E1366=""),"",IF(E1366&lt;=D1366,1,0)))</x:f>
      </x:c>
      <x:c r="N1366" s="120" t="str">
        <x:f>IF(A1366="","",IF(OR(H1366="",I1366=""),"",IFERROR(I1366/H1366,0)))</x:f>
      </x:c>
      <x:c r="O1366" s="113" t="str">
        <x:f>IF(A1366="","",IF(OR(D1366="",E1366=""),"",MAX(0,E1366-D1366)))</x:f>
      </x:c>
      <x:c r="P1366" s="113" t="str">
        <x:f>IF(B1366="","",WEEKDAY(B1366,2))</x:f>
      </x:c>
      <x:c r="Q1366" s="113" t="str">
        <x:f>IF(B1366="","",MONTH(B1366))</x:f>
      </x:c>
      <x:c r="R1366" s="113" t="str">
        <x:f>IF(B1366="","",YEAR(B1366))</x:f>
      </x:c>
    </x:row>
    <x:row r="1367" ht="20" customHeight="1">
      <x:c r="A1367" s="247"/>
      <x:c r="B1367" s="248"/>
      <x:c r="C1367" s="247"/>
      <x:c r="D1367" s="248"/>
      <x:c r="E1367" s="248"/>
      <x:c r="F1367" s="247"/>
      <x:c r="G1367" s="247"/>
      <x:c r="H1367" s="247"/>
      <x:c r="I1367" s="247"/>
      <x:c r="J1367" s="249"/>
      <x:c r="K1367" s="247"/>
      <x:c r="L1367" s="247"/>
      <x:c r="M1367" s="113" t="str">
        <x:f>IF(A1367="","",IF(OR(D1367="",E1367=""),"",IF(E1367&lt;=D1367,1,0)))</x:f>
      </x:c>
      <x:c r="N1367" s="120" t="str">
        <x:f>IF(A1367="","",IF(OR(H1367="",I1367=""),"",IFERROR(I1367/H1367,0)))</x:f>
      </x:c>
      <x:c r="O1367" s="113" t="str">
        <x:f>IF(A1367="","",IF(OR(D1367="",E1367=""),"",MAX(0,E1367-D1367)))</x:f>
      </x:c>
      <x:c r="P1367" s="113" t="str">
        <x:f>IF(B1367="","",WEEKDAY(B1367,2))</x:f>
      </x:c>
      <x:c r="Q1367" s="113" t="str">
        <x:f>IF(B1367="","",MONTH(B1367))</x:f>
      </x:c>
      <x:c r="R1367" s="113" t="str">
        <x:f>IF(B1367="","",YEAR(B1367))</x:f>
      </x:c>
    </x:row>
    <x:row r="1368" ht="20" customHeight="1">
      <x:c r="A1368" s="247"/>
      <x:c r="B1368" s="248"/>
      <x:c r="C1368" s="247"/>
      <x:c r="D1368" s="248"/>
      <x:c r="E1368" s="248"/>
      <x:c r="F1368" s="247"/>
      <x:c r="G1368" s="247"/>
      <x:c r="H1368" s="247"/>
      <x:c r="I1368" s="247"/>
      <x:c r="J1368" s="249"/>
      <x:c r="K1368" s="247"/>
      <x:c r="L1368" s="247"/>
      <x:c r="M1368" s="113" t="str">
        <x:f>IF(A1368="","",IF(OR(D1368="",E1368=""),"",IF(E1368&lt;=D1368,1,0)))</x:f>
      </x:c>
      <x:c r="N1368" s="120" t="str">
        <x:f>IF(A1368="","",IF(OR(H1368="",I1368=""),"",IFERROR(I1368/H1368,0)))</x:f>
      </x:c>
      <x:c r="O1368" s="113" t="str">
        <x:f>IF(A1368="","",IF(OR(D1368="",E1368=""),"",MAX(0,E1368-D1368)))</x:f>
      </x:c>
      <x:c r="P1368" s="113" t="str">
        <x:f>IF(B1368="","",WEEKDAY(B1368,2))</x:f>
      </x:c>
      <x:c r="Q1368" s="113" t="str">
        <x:f>IF(B1368="","",MONTH(B1368))</x:f>
      </x:c>
      <x:c r="R1368" s="113" t="str">
        <x:f>IF(B1368="","",YEAR(B1368))</x:f>
      </x:c>
    </x:row>
    <x:row r="1369" ht="20" customHeight="1">
      <x:c r="A1369" s="247"/>
      <x:c r="B1369" s="248"/>
      <x:c r="C1369" s="247"/>
      <x:c r="D1369" s="248"/>
      <x:c r="E1369" s="248"/>
      <x:c r="F1369" s="247"/>
      <x:c r="G1369" s="247"/>
      <x:c r="H1369" s="247"/>
      <x:c r="I1369" s="247"/>
      <x:c r="J1369" s="249"/>
      <x:c r="K1369" s="247"/>
      <x:c r="L1369" s="247"/>
      <x:c r="M1369" s="113" t="str">
        <x:f>IF(A1369="","",IF(OR(D1369="",E1369=""),"",IF(E1369&lt;=D1369,1,0)))</x:f>
      </x:c>
      <x:c r="N1369" s="120" t="str">
        <x:f>IF(A1369="","",IF(OR(H1369="",I1369=""),"",IFERROR(I1369/H1369,0)))</x:f>
      </x:c>
      <x:c r="O1369" s="113" t="str">
        <x:f>IF(A1369="","",IF(OR(D1369="",E1369=""),"",MAX(0,E1369-D1369)))</x:f>
      </x:c>
      <x:c r="P1369" s="113" t="str">
        <x:f>IF(B1369="","",WEEKDAY(B1369,2))</x:f>
      </x:c>
      <x:c r="Q1369" s="113" t="str">
        <x:f>IF(B1369="","",MONTH(B1369))</x:f>
      </x:c>
      <x:c r="R1369" s="113" t="str">
        <x:f>IF(B1369="","",YEAR(B1369))</x:f>
      </x:c>
    </x:row>
    <x:row r="1370" ht="20" customHeight="1">
      <x:c r="A1370" s="247"/>
      <x:c r="B1370" s="248"/>
      <x:c r="C1370" s="247"/>
      <x:c r="D1370" s="248"/>
      <x:c r="E1370" s="248"/>
      <x:c r="F1370" s="247"/>
      <x:c r="G1370" s="247"/>
      <x:c r="H1370" s="247"/>
      <x:c r="I1370" s="247"/>
      <x:c r="J1370" s="249"/>
      <x:c r="K1370" s="247"/>
      <x:c r="L1370" s="247"/>
      <x:c r="M1370" s="113" t="str">
        <x:f>IF(A1370="","",IF(OR(D1370="",E1370=""),"",IF(E1370&lt;=D1370,1,0)))</x:f>
      </x:c>
      <x:c r="N1370" s="120" t="str">
        <x:f>IF(A1370="","",IF(OR(H1370="",I1370=""),"",IFERROR(I1370/H1370,0)))</x:f>
      </x:c>
      <x:c r="O1370" s="113" t="str">
        <x:f>IF(A1370="","",IF(OR(D1370="",E1370=""),"",MAX(0,E1370-D1370)))</x:f>
      </x:c>
      <x:c r="P1370" s="113" t="str">
        <x:f>IF(B1370="","",WEEKDAY(B1370,2))</x:f>
      </x:c>
      <x:c r="Q1370" s="113" t="str">
        <x:f>IF(B1370="","",MONTH(B1370))</x:f>
      </x:c>
      <x:c r="R1370" s="113" t="str">
        <x:f>IF(B1370="","",YEAR(B1370))</x:f>
      </x:c>
    </x:row>
    <x:row r="1371" ht="20" customHeight="1">
      <x:c r="A1371" s="247"/>
      <x:c r="B1371" s="248"/>
      <x:c r="C1371" s="247"/>
      <x:c r="D1371" s="248"/>
      <x:c r="E1371" s="248"/>
      <x:c r="F1371" s="247"/>
      <x:c r="G1371" s="247"/>
      <x:c r="H1371" s="247"/>
      <x:c r="I1371" s="247"/>
      <x:c r="J1371" s="249"/>
      <x:c r="K1371" s="247"/>
      <x:c r="L1371" s="247"/>
      <x:c r="M1371" s="113" t="str">
        <x:f>IF(A1371="","",IF(OR(D1371="",E1371=""),"",IF(E1371&lt;=D1371,1,0)))</x:f>
      </x:c>
      <x:c r="N1371" s="120" t="str">
        <x:f>IF(A1371="","",IF(OR(H1371="",I1371=""),"",IFERROR(I1371/H1371,0)))</x:f>
      </x:c>
      <x:c r="O1371" s="113" t="str">
        <x:f>IF(A1371="","",IF(OR(D1371="",E1371=""),"",MAX(0,E1371-D1371)))</x:f>
      </x:c>
      <x:c r="P1371" s="113" t="str">
        <x:f>IF(B1371="","",WEEKDAY(B1371,2))</x:f>
      </x:c>
      <x:c r="Q1371" s="113" t="str">
        <x:f>IF(B1371="","",MONTH(B1371))</x:f>
      </x:c>
      <x:c r="R1371" s="113" t="str">
        <x:f>IF(B1371="","",YEAR(B1371))</x:f>
      </x:c>
    </x:row>
    <x:row r="1372" ht="20" customHeight="1">
      <x:c r="A1372" s="247"/>
      <x:c r="B1372" s="248"/>
      <x:c r="C1372" s="247"/>
      <x:c r="D1372" s="248"/>
      <x:c r="E1372" s="248"/>
      <x:c r="F1372" s="247"/>
      <x:c r="G1372" s="247"/>
      <x:c r="H1372" s="247"/>
      <x:c r="I1372" s="247"/>
      <x:c r="J1372" s="249"/>
      <x:c r="K1372" s="247"/>
      <x:c r="L1372" s="247"/>
      <x:c r="M1372" s="113" t="str">
        <x:f>IF(A1372="","",IF(OR(D1372="",E1372=""),"",IF(E1372&lt;=D1372,1,0)))</x:f>
      </x:c>
      <x:c r="N1372" s="120" t="str">
        <x:f>IF(A1372="","",IF(OR(H1372="",I1372=""),"",IFERROR(I1372/H1372,0)))</x:f>
      </x:c>
      <x:c r="O1372" s="113" t="str">
        <x:f>IF(A1372="","",IF(OR(D1372="",E1372=""),"",MAX(0,E1372-D1372)))</x:f>
      </x:c>
      <x:c r="P1372" s="113" t="str">
        <x:f>IF(B1372="","",WEEKDAY(B1372,2))</x:f>
      </x:c>
      <x:c r="Q1372" s="113" t="str">
        <x:f>IF(B1372="","",MONTH(B1372))</x:f>
      </x:c>
      <x:c r="R1372" s="113" t="str">
        <x:f>IF(B1372="","",YEAR(B1372))</x:f>
      </x:c>
    </x:row>
    <x:row r="1373" ht="20" customHeight="1">
      <x:c r="A1373" s="247"/>
      <x:c r="B1373" s="248"/>
      <x:c r="C1373" s="247"/>
      <x:c r="D1373" s="248"/>
      <x:c r="E1373" s="248"/>
      <x:c r="F1373" s="247"/>
      <x:c r="G1373" s="247"/>
      <x:c r="H1373" s="247"/>
      <x:c r="I1373" s="247"/>
      <x:c r="J1373" s="249"/>
      <x:c r="K1373" s="247"/>
      <x:c r="L1373" s="247"/>
      <x:c r="M1373" s="113" t="str">
        <x:f>IF(A1373="","",IF(OR(D1373="",E1373=""),"",IF(E1373&lt;=D1373,1,0)))</x:f>
      </x:c>
      <x:c r="N1373" s="120" t="str">
        <x:f>IF(A1373="","",IF(OR(H1373="",I1373=""),"",IFERROR(I1373/H1373,0)))</x:f>
      </x:c>
      <x:c r="O1373" s="113" t="str">
        <x:f>IF(A1373="","",IF(OR(D1373="",E1373=""),"",MAX(0,E1373-D1373)))</x:f>
      </x:c>
      <x:c r="P1373" s="113" t="str">
        <x:f>IF(B1373="","",WEEKDAY(B1373,2))</x:f>
      </x:c>
      <x:c r="Q1373" s="113" t="str">
        <x:f>IF(B1373="","",MONTH(B1373))</x:f>
      </x:c>
      <x:c r="R1373" s="113" t="str">
        <x:f>IF(B1373="","",YEAR(B1373))</x:f>
      </x:c>
    </x:row>
    <x:row r="1374" ht="20" customHeight="1">
      <x:c r="A1374" s="247"/>
      <x:c r="B1374" s="248"/>
      <x:c r="C1374" s="247"/>
      <x:c r="D1374" s="248"/>
      <x:c r="E1374" s="248"/>
      <x:c r="F1374" s="247"/>
      <x:c r="G1374" s="247"/>
      <x:c r="H1374" s="247"/>
      <x:c r="I1374" s="247"/>
      <x:c r="J1374" s="249"/>
      <x:c r="K1374" s="247"/>
      <x:c r="L1374" s="247"/>
      <x:c r="M1374" s="113" t="str">
        <x:f>IF(A1374="","",IF(OR(D1374="",E1374=""),"",IF(E1374&lt;=D1374,1,0)))</x:f>
      </x:c>
      <x:c r="N1374" s="120" t="str">
        <x:f>IF(A1374="","",IF(OR(H1374="",I1374=""),"",IFERROR(I1374/H1374,0)))</x:f>
      </x:c>
      <x:c r="O1374" s="113" t="str">
        <x:f>IF(A1374="","",IF(OR(D1374="",E1374=""),"",MAX(0,E1374-D1374)))</x:f>
      </x:c>
      <x:c r="P1374" s="113" t="str">
        <x:f>IF(B1374="","",WEEKDAY(B1374,2))</x:f>
      </x:c>
      <x:c r="Q1374" s="113" t="str">
        <x:f>IF(B1374="","",MONTH(B1374))</x:f>
      </x:c>
      <x:c r="R1374" s="113" t="str">
        <x:f>IF(B1374="","",YEAR(B1374))</x:f>
      </x:c>
    </x:row>
    <x:row r="1375" ht="20" customHeight="1">
      <x:c r="A1375" s="247"/>
      <x:c r="B1375" s="248"/>
      <x:c r="C1375" s="247"/>
      <x:c r="D1375" s="248"/>
      <x:c r="E1375" s="248"/>
      <x:c r="F1375" s="247"/>
      <x:c r="G1375" s="247"/>
      <x:c r="H1375" s="247"/>
      <x:c r="I1375" s="247"/>
      <x:c r="J1375" s="249"/>
      <x:c r="K1375" s="247"/>
      <x:c r="L1375" s="247"/>
      <x:c r="M1375" s="113" t="str">
        <x:f>IF(A1375="","",IF(OR(D1375="",E1375=""),"",IF(E1375&lt;=D1375,1,0)))</x:f>
      </x:c>
      <x:c r="N1375" s="120" t="str">
        <x:f>IF(A1375="","",IF(OR(H1375="",I1375=""),"",IFERROR(I1375/H1375,0)))</x:f>
      </x:c>
      <x:c r="O1375" s="113" t="str">
        <x:f>IF(A1375="","",IF(OR(D1375="",E1375=""),"",MAX(0,E1375-D1375)))</x:f>
      </x:c>
      <x:c r="P1375" s="113" t="str">
        <x:f>IF(B1375="","",WEEKDAY(B1375,2))</x:f>
      </x:c>
      <x:c r="Q1375" s="113" t="str">
        <x:f>IF(B1375="","",MONTH(B1375))</x:f>
      </x:c>
      <x:c r="R1375" s="113" t="str">
        <x:f>IF(B1375="","",YEAR(B1375))</x:f>
      </x:c>
    </x:row>
    <x:row r="1376" ht="20" customHeight="1">
      <x:c r="A1376" s="247"/>
      <x:c r="B1376" s="248"/>
      <x:c r="C1376" s="247"/>
      <x:c r="D1376" s="248"/>
      <x:c r="E1376" s="248"/>
      <x:c r="F1376" s="247"/>
      <x:c r="G1376" s="247"/>
      <x:c r="H1376" s="247"/>
      <x:c r="I1376" s="247"/>
      <x:c r="J1376" s="249"/>
      <x:c r="K1376" s="247"/>
      <x:c r="L1376" s="247"/>
      <x:c r="M1376" s="113" t="str">
        <x:f>IF(A1376="","",IF(OR(D1376="",E1376=""),"",IF(E1376&lt;=D1376,1,0)))</x:f>
      </x:c>
      <x:c r="N1376" s="120" t="str">
        <x:f>IF(A1376="","",IF(OR(H1376="",I1376=""),"",IFERROR(I1376/H1376,0)))</x:f>
      </x:c>
      <x:c r="O1376" s="113" t="str">
        <x:f>IF(A1376="","",IF(OR(D1376="",E1376=""),"",MAX(0,E1376-D1376)))</x:f>
      </x:c>
      <x:c r="P1376" s="113" t="str">
        <x:f>IF(B1376="","",WEEKDAY(B1376,2))</x:f>
      </x:c>
      <x:c r="Q1376" s="113" t="str">
        <x:f>IF(B1376="","",MONTH(B1376))</x:f>
      </x:c>
      <x:c r="R1376" s="113" t="str">
        <x:f>IF(B1376="","",YEAR(B1376))</x:f>
      </x:c>
    </x:row>
    <x:row r="1377" ht="20" customHeight="1">
      <x:c r="A1377" s="247"/>
      <x:c r="B1377" s="248"/>
      <x:c r="C1377" s="247"/>
      <x:c r="D1377" s="248"/>
      <x:c r="E1377" s="248"/>
      <x:c r="F1377" s="247"/>
      <x:c r="G1377" s="247"/>
      <x:c r="H1377" s="247"/>
      <x:c r="I1377" s="247"/>
      <x:c r="J1377" s="249"/>
      <x:c r="K1377" s="247"/>
      <x:c r="L1377" s="247"/>
      <x:c r="M1377" s="113" t="str">
        <x:f>IF(A1377="","",IF(OR(D1377="",E1377=""),"",IF(E1377&lt;=D1377,1,0)))</x:f>
      </x:c>
      <x:c r="N1377" s="120" t="str">
        <x:f>IF(A1377="","",IF(OR(H1377="",I1377=""),"",IFERROR(I1377/H1377,0)))</x:f>
      </x:c>
      <x:c r="O1377" s="113" t="str">
        <x:f>IF(A1377="","",IF(OR(D1377="",E1377=""),"",MAX(0,E1377-D1377)))</x:f>
      </x:c>
      <x:c r="P1377" s="113" t="str">
        <x:f>IF(B1377="","",WEEKDAY(B1377,2))</x:f>
      </x:c>
      <x:c r="Q1377" s="113" t="str">
        <x:f>IF(B1377="","",MONTH(B1377))</x:f>
      </x:c>
      <x:c r="R1377" s="113" t="str">
        <x:f>IF(B1377="","",YEAR(B1377))</x:f>
      </x:c>
    </x:row>
    <x:row r="1378" ht="20" customHeight="1">
      <x:c r="A1378" s="247"/>
      <x:c r="B1378" s="248"/>
      <x:c r="C1378" s="247"/>
      <x:c r="D1378" s="248"/>
      <x:c r="E1378" s="248"/>
      <x:c r="F1378" s="247"/>
      <x:c r="G1378" s="247"/>
      <x:c r="H1378" s="247"/>
      <x:c r="I1378" s="247"/>
      <x:c r="J1378" s="249"/>
      <x:c r="K1378" s="247"/>
      <x:c r="L1378" s="247"/>
      <x:c r="M1378" s="113" t="str">
        <x:f>IF(A1378="","",IF(OR(D1378="",E1378=""),"",IF(E1378&lt;=D1378,1,0)))</x:f>
      </x:c>
      <x:c r="N1378" s="120" t="str">
        <x:f>IF(A1378="","",IF(OR(H1378="",I1378=""),"",IFERROR(I1378/H1378,0)))</x:f>
      </x:c>
      <x:c r="O1378" s="113" t="str">
        <x:f>IF(A1378="","",IF(OR(D1378="",E1378=""),"",MAX(0,E1378-D1378)))</x:f>
      </x:c>
      <x:c r="P1378" s="113" t="str">
        <x:f>IF(B1378="","",WEEKDAY(B1378,2))</x:f>
      </x:c>
      <x:c r="Q1378" s="113" t="str">
        <x:f>IF(B1378="","",MONTH(B1378))</x:f>
      </x:c>
      <x:c r="R1378" s="113" t="str">
        <x:f>IF(B1378="","",YEAR(B1378))</x:f>
      </x:c>
    </x:row>
    <x:row r="1379" ht="20" customHeight="1">
      <x:c r="A1379" s="247"/>
      <x:c r="B1379" s="248"/>
      <x:c r="C1379" s="247"/>
      <x:c r="D1379" s="248"/>
      <x:c r="E1379" s="248"/>
      <x:c r="F1379" s="247"/>
      <x:c r="G1379" s="247"/>
      <x:c r="H1379" s="247"/>
      <x:c r="I1379" s="247"/>
      <x:c r="J1379" s="249"/>
      <x:c r="K1379" s="247"/>
      <x:c r="L1379" s="247"/>
      <x:c r="M1379" s="113" t="str">
        <x:f>IF(A1379="","",IF(OR(D1379="",E1379=""),"",IF(E1379&lt;=D1379,1,0)))</x:f>
      </x:c>
      <x:c r="N1379" s="120" t="str">
        <x:f>IF(A1379="","",IF(OR(H1379="",I1379=""),"",IFERROR(I1379/H1379,0)))</x:f>
      </x:c>
      <x:c r="O1379" s="113" t="str">
        <x:f>IF(A1379="","",IF(OR(D1379="",E1379=""),"",MAX(0,E1379-D1379)))</x:f>
      </x:c>
      <x:c r="P1379" s="113" t="str">
        <x:f>IF(B1379="","",WEEKDAY(B1379,2))</x:f>
      </x:c>
      <x:c r="Q1379" s="113" t="str">
        <x:f>IF(B1379="","",MONTH(B1379))</x:f>
      </x:c>
      <x:c r="R1379" s="113" t="str">
        <x:f>IF(B1379="","",YEAR(B1379))</x:f>
      </x:c>
    </x:row>
    <x:row r="1380" ht="20" customHeight="1">
      <x:c r="A1380" s="247"/>
      <x:c r="B1380" s="248"/>
      <x:c r="C1380" s="247"/>
      <x:c r="D1380" s="248"/>
      <x:c r="E1380" s="248"/>
      <x:c r="F1380" s="247"/>
      <x:c r="G1380" s="247"/>
      <x:c r="H1380" s="247"/>
      <x:c r="I1380" s="247"/>
      <x:c r="J1380" s="249"/>
      <x:c r="K1380" s="247"/>
      <x:c r="L1380" s="247"/>
      <x:c r="M1380" s="113" t="str">
        <x:f>IF(A1380="","",IF(OR(D1380="",E1380=""),"",IF(E1380&lt;=D1380,1,0)))</x:f>
      </x:c>
      <x:c r="N1380" s="120" t="str">
        <x:f>IF(A1380="","",IF(OR(H1380="",I1380=""),"",IFERROR(I1380/H1380,0)))</x:f>
      </x:c>
      <x:c r="O1380" s="113" t="str">
        <x:f>IF(A1380="","",IF(OR(D1380="",E1380=""),"",MAX(0,E1380-D1380)))</x:f>
      </x:c>
      <x:c r="P1380" s="113" t="str">
        <x:f>IF(B1380="","",WEEKDAY(B1380,2))</x:f>
      </x:c>
      <x:c r="Q1380" s="113" t="str">
        <x:f>IF(B1380="","",MONTH(B1380))</x:f>
      </x:c>
      <x:c r="R1380" s="113" t="str">
        <x:f>IF(B1380="","",YEAR(B1380))</x:f>
      </x:c>
    </x:row>
    <x:row r="1381" ht="20" customHeight="1">
      <x:c r="A1381" s="247"/>
      <x:c r="B1381" s="248"/>
      <x:c r="C1381" s="247"/>
      <x:c r="D1381" s="248"/>
      <x:c r="E1381" s="248"/>
      <x:c r="F1381" s="247"/>
      <x:c r="G1381" s="247"/>
      <x:c r="H1381" s="247"/>
      <x:c r="I1381" s="247"/>
      <x:c r="J1381" s="249"/>
      <x:c r="K1381" s="247"/>
      <x:c r="L1381" s="247"/>
      <x:c r="M1381" s="113" t="str">
        <x:f>IF(A1381="","",IF(OR(D1381="",E1381=""),"",IF(E1381&lt;=D1381,1,0)))</x:f>
      </x:c>
      <x:c r="N1381" s="120" t="str">
        <x:f>IF(A1381="","",IF(OR(H1381="",I1381=""),"",IFERROR(I1381/H1381,0)))</x:f>
      </x:c>
      <x:c r="O1381" s="113" t="str">
        <x:f>IF(A1381="","",IF(OR(D1381="",E1381=""),"",MAX(0,E1381-D1381)))</x:f>
      </x:c>
      <x:c r="P1381" s="113" t="str">
        <x:f>IF(B1381="","",WEEKDAY(B1381,2))</x:f>
      </x:c>
      <x:c r="Q1381" s="113" t="str">
        <x:f>IF(B1381="","",MONTH(B1381))</x:f>
      </x:c>
      <x:c r="R1381" s="113" t="str">
        <x:f>IF(B1381="","",YEAR(B1381))</x:f>
      </x:c>
    </x:row>
    <x:row r="1382" ht="20" customHeight="1">
      <x:c r="A1382" s="247"/>
      <x:c r="B1382" s="248"/>
      <x:c r="C1382" s="247"/>
      <x:c r="D1382" s="248"/>
      <x:c r="E1382" s="248"/>
      <x:c r="F1382" s="247"/>
      <x:c r="G1382" s="247"/>
      <x:c r="H1382" s="247"/>
      <x:c r="I1382" s="247"/>
      <x:c r="J1382" s="249"/>
      <x:c r="K1382" s="247"/>
      <x:c r="L1382" s="247"/>
      <x:c r="M1382" s="113" t="str">
        <x:f>IF(A1382="","",IF(OR(D1382="",E1382=""),"",IF(E1382&lt;=D1382,1,0)))</x:f>
      </x:c>
      <x:c r="N1382" s="120" t="str">
        <x:f>IF(A1382="","",IF(OR(H1382="",I1382=""),"",IFERROR(I1382/H1382,0)))</x:f>
      </x:c>
      <x:c r="O1382" s="113" t="str">
        <x:f>IF(A1382="","",IF(OR(D1382="",E1382=""),"",MAX(0,E1382-D1382)))</x:f>
      </x:c>
      <x:c r="P1382" s="113" t="str">
        <x:f>IF(B1382="","",WEEKDAY(B1382,2))</x:f>
      </x:c>
      <x:c r="Q1382" s="113" t="str">
        <x:f>IF(B1382="","",MONTH(B1382))</x:f>
      </x:c>
      <x:c r="R1382" s="113" t="str">
        <x:f>IF(B1382="","",YEAR(B1382))</x:f>
      </x:c>
    </x:row>
    <x:row r="1383" ht="20" customHeight="1">
      <x:c r="A1383" s="247"/>
      <x:c r="B1383" s="248"/>
      <x:c r="C1383" s="247"/>
      <x:c r="D1383" s="248"/>
      <x:c r="E1383" s="248"/>
      <x:c r="F1383" s="247"/>
      <x:c r="G1383" s="247"/>
      <x:c r="H1383" s="247"/>
      <x:c r="I1383" s="247"/>
      <x:c r="J1383" s="249"/>
      <x:c r="K1383" s="247"/>
      <x:c r="L1383" s="247"/>
      <x:c r="M1383" s="113" t="str">
        <x:f>IF(A1383="","",IF(OR(D1383="",E1383=""),"",IF(E1383&lt;=D1383,1,0)))</x:f>
      </x:c>
      <x:c r="N1383" s="120" t="str">
        <x:f>IF(A1383="","",IF(OR(H1383="",I1383=""),"",IFERROR(I1383/H1383,0)))</x:f>
      </x:c>
      <x:c r="O1383" s="113" t="str">
        <x:f>IF(A1383="","",IF(OR(D1383="",E1383=""),"",MAX(0,E1383-D1383)))</x:f>
      </x:c>
      <x:c r="P1383" s="113" t="str">
        <x:f>IF(B1383="","",WEEKDAY(B1383,2))</x:f>
      </x:c>
      <x:c r="Q1383" s="113" t="str">
        <x:f>IF(B1383="","",MONTH(B1383))</x:f>
      </x:c>
      <x:c r="R1383" s="113" t="str">
        <x:f>IF(B1383="","",YEAR(B1383))</x:f>
      </x:c>
    </x:row>
    <x:row r="1384" ht="20" customHeight="1">
      <x:c r="A1384" s="247"/>
      <x:c r="B1384" s="248"/>
      <x:c r="C1384" s="247"/>
      <x:c r="D1384" s="248"/>
      <x:c r="E1384" s="248"/>
      <x:c r="F1384" s="247"/>
      <x:c r="G1384" s="247"/>
      <x:c r="H1384" s="247"/>
      <x:c r="I1384" s="247"/>
      <x:c r="J1384" s="249"/>
      <x:c r="K1384" s="247"/>
      <x:c r="L1384" s="247"/>
      <x:c r="M1384" s="113" t="str">
        <x:f>IF(A1384="","",IF(OR(D1384="",E1384=""),"",IF(E1384&lt;=D1384,1,0)))</x:f>
      </x:c>
      <x:c r="N1384" s="120" t="str">
        <x:f>IF(A1384="","",IF(OR(H1384="",I1384=""),"",IFERROR(I1384/H1384,0)))</x:f>
      </x:c>
      <x:c r="O1384" s="113" t="str">
        <x:f>IF(A1384="","",IF(OR(D1384="",E1384=""),"",MAX(0,E1384-D1384)))</x:f>
      </x:c>
      <x:c r="P1384" s="113" t="str">
        <x:f>IF(B1384="","",WEEKDAY(B1384,2))</x:f>
      </x:c>
      <x:c r="Q1384" s="113" t="str">
        <x:f>IF(B1384="","",MONTH(B1384))</x:f>
      </x:c>
      <x:c r="R1384" s="113" t="str">
        <x:f>IF(B1384="","",YEAR(B1384))</x:f>
      </x:c>
    </x:row>
    <x:row r="1385" ht="20" customHeight="1">
      <x:c r="A1385" s="247"/>
      <x:c r="B1385" s="248"/>
      <x:c r="C1385" s="247"/>
      <x:c r="D1385" s="248"/>
      <x:c r="E1385" s="248"/>
      <x:c r="F1385" s="247"/>
      <x:c r="G1385" s="247"/>
      <x:c r="H1385" s="247"/>
      <x:c r="I1385" s="247"/>
      <x:c r="J1385" s="249"/>
      <x:c r="K1385" s="247"/>
      <x:c r="L1385" s="247"/>
      <x:c r="M1385" s="113" t="str">
        <x:f>IF(A1385="","",IF(OR(D1385="",E1385=""),"",IF(E1385&lt;=D1385,1,0)))</x:f>
      </x:c>
      <x:c r="N1385" s="120" t="str">
        <x:f>IF(A1385="","",IF(OR(H1385="",I1385=""),"",IFERROR(I1385/H1385,0)))</x:f>
      </x:c>
      <x:c r="O1385" s="113" t="str">
        <x:f>IF(A1385="","",IF(OR(D1385="",E1385=""),"",MAX(0,E1385-D1385)))</x:f>
      </x:c>
      <x:c r="P1385" s="113" t="str">
        <x:f>IF(B1385="","",WEEKDAY(B1385,2))</x:f>
      </x:c>
      <x:c r="Q1385" s="113" t="str">
        <x:f>IF(B1385="","",MONTH(B1385))</x:f>
      </x:c>
      <x:c r="R1385" s="113" t="str">
        <x:f>IF(B1385="","",YEAR(B1385))</x:f>
      </x:c>
    </x:row>
    <x:row r="1386" ht="20" customHeight="1">
      <x:c r="A1386" s="247"/>
      <x:c r="B1386" s="248"/>
      <x:c r="C1386" s="247"/>
      <x:c r="D1386" s="248"/>
      <x:c r="E1386" s="248"/>
      <x:c r="F1386" s="247"/>
      <x:c r="G1386" s="247"/>
      <x:c r="H1386" s="247"/>
      <x:c r="I1386" s="247"/>
      <x:c r="J1386" s="249"/>
      <x:c r="K1386" s="247"/>
      <x:c r="L1386" s="247"/>
      <x:c r="M1386" s="113" t="str">
        <x:f>IF(A1386="","",IF(OR(D1386="",E1386=""),"",IF(E1386&lt;=D1386,1,0)))</x:f>
      </x:c>
      <x:c r="N1386" s="120" t="str">
        <x:f>IF(A1386="","",IF(OR(H1386="",I1386=""),"",IFERROR(I1386/H1386,0)))</x:f>
      </x:c>
      <x:c r="O1386" s="113" t="str">
        <x:f>IF(A1386="","",IF(OR(D1386="",E1386=""),"",MAX(0,E1386-D1386)))</x:f>
      </x:c>
      <x:c r="P1386" s="113" t="str">
        <x:f>IF(B1386="","",WEEKDAY(B1386,2))</x:f>
      </x:c>
      <x:c r="Q1386" s="113" t="str">
        <x:f>IF(B1386="","",MONTH(B1386))</x:f>
      </x:c>
      <x:c r="R1386" s="113" t="str">
        <x:f>IF(B1386="","",YEAR(B1386))</x:f>
      </x:c>
    </x:row>
    <x:row r="1387" ht="20" customHeight="1">
      <x:c r="A1387" s="247"/>
      <x:c r="B1387" s="248"/>
      <x:c r="C1387" s="247"/>
      <x:c r="D1387" s="248"/>
      <x:c r="E1387" s="248"/>
      <x:c r="F1387" s="247"/>
      <x:c r="G1387" s="247"/>
      <x:c r="H1387" s="247"/>
      <x:c r="I1387" s="247"/>
      <x:c r="J1387" s="249"/>
      <x:c r="K1387" s="247"/>
      <x:c r="L1387" s="247"/>
      <x:c r="M1387" s="113" t="str">
        <x:f>IF(A1387="","",IF(OR(D1387="",E1387=""),"",IF(E1387&lt;=D1387,1,0)))</x:f>
      </x:c>
      <x:c r="N1387" s="120" t="str">
        <x:f>IF(A1387="","",IF(OR(H1387="",I1387=""),"",IFERROR(I1387/H1387,0)))</x:f>
      </x:c>
      <x:c r="O1387" s="113" t="str">
        <x:f>IF(A1387="","",IF(OR(D1387="",E1387=""),"",MAX(0,E1387-D1387)))</x:f>
      </x:c>
      <x:c r="P1387" s="113" t="str">
        <x:f>IF(B1387="","",WEEKDAY(B1387,2))</x:f>
      </x:c>
      <x:c r="Q1387" s="113" t="str">
        <x:f>IF(B1387="","",MONTH(B1387))</x:f>
      </x:c>
      <x:c r="R1387" s="113" t="str">
        <x:f>IF(B1387="","",YEAR(B1387))</x:f>
      </x:c>
    </x:row>
    <x:row r="1388" ht="20" customHeight="1">
      <x:c r="A1388" s="247"/>
      <x:c r="B1388" s="248"/>
      <x:c r="C1388" s="247"/>
      <x:c r="D1388" s="248"/>
      <x:c r="E1388" s="248"/>
      <x:c r="F1388" s="247"/>
      <x:c r="G1388" s="247"/>
      <x:c r="H1388" s="247"/>
      <x:c r="I1388" s="247"/>
      <x:c r="J1388" s="249"/>
      <x:c r="K1388" s="247"/>
      <x:c r="L1388" s="247"/>
      <x:c r="M1388" s="113" t="str">
        <x:f>IF(A1388="","",IF(OR(D1388="",E1388=""),"",IF(E1388&lt;=D1388,1,0)))</x:f>
      </x:c>
      <x:c r="N1388" s="120" t="str">
        <x:f>IF(A1388="","",IF(OR(H1388="",I1388=""),"",IFERROR(I1388/H1388,0)))</x:f>
      </x:c>
      <x:c r="O1388" s="113" t="str">
        <x:f>IF(A1388="","",IF(OR(D1388="",E1388=""),"",MAX(0,E1388-D1388)))</x:f>
      </x:c>
      <x:c r="P1388" s="113" t="str">
        <x:f>IF(B1388="","",WEEKDAY(B1388,2))</x:f>
      </x:c>
      <x:c r="Q1388" s="113" t="str">
        <x:f>IF(B1388="","",MONTH(B1388))</x:f>
      </x:c>
      <x:c r="R1388" s="113" t="str">
        <x:f>IF(B1388="","",YEAR(B1388))</x:f>
      </x:c>
    </x:row>
    <x:row r="1389" ht="20" customHeight="1">
      <x:c r="A1389" s="247"/>
      <x:c r="B1389" s="248"/>
      <x:c r="C1389" s="247"/>
      <x:c r="D1389" s="248"/>
      <x:c r="E1389" s="248"/>
      <x:c r="F1389" s="247"/>
      <x:c r="G1389" s="247"/>
      <x:c r="H1389" s="247"/>
      <x:c r="I1389" s="247"/>
      <x:c r="J1389" s="249"/>
      <x:c r="K1389" s="247"/>
      <x:c r="L1389" s="247"/>
      <x:c r="M1389" s="113" t="str">
        <x:f>IF(A1389="","",IF(OR(D1389="",E1389=""),"",IF(E1389&lt;=D1389,1,0)))</x:f>
      </x:c>
      <x:c r="N1389" s="120" t="str">
        <x:f>IF(A1389="","",IF(OR(H1389="",I1389=""),"",IFERROR(I1389/H1389,0)))</x:f>
      </x:c>
      <x:c r="O1389" s="113" t="str">
        <x:f>IF(A1389="","",IF(OR(D1389="",E1389=""),"",MAX(0,E1389-D1389)))</x:f>
      </x:c>
      <x:c r="P1389" s="113" t="str">
        <x:f>IF(B1389="","",WEEKDAY(B1389,2))</x:f>
      </x:c>
      <x:c r="Q1389" s="113" t="str">
        <x:f>IF(B1389="","",MONTH(B1389))</x:f>
      </x:c>
      <x:c r="R1389" s="113" t="str">
        <x:f>IF(B1389="","",YEAR(B1389))</x:f>
      </x:c>
    </x:row>
    <x:row r="1390" ht="20" customHeight="1">
      <x:c r="A1390" s="247"/>
      <x:c r="B1390" s="248"/>
      <x:c r="C1390" s="247"/>
      <x:c r="D1390" s="248"/>
      <x:c r="E1390" s="248"/>
      <x:c r="F1390" s="247"/>
      <x:c r="G1390" s="247"/>
      <x:c r="H1390" s="247"/>
      <x:c r="I1390" s="247"/>
      <x:c r="J1390" s="249"/>
      <x:c r="K1390" s="247"/>
      <x:c r="L1390" s="247"/>
      <x:c r="M1390" s="113" t="str">
        <x:f>IF(A1390="","",IF(OR(D1390="",E1390=""),"",IF(E1390&lt;=D1390,1,0)))</x:f>
      </x:c>
      <x:c r="N1390" s="120" t="str">
        <x:f>IF(A1390="","",IF(OR(H1390="",I1390=""),"",IFERROR(I1390/H1390,0)))</x:f>
      </x:c>
      <x:c r="O1390" s="113" t="str">
        <x:f>IF(A1390="","",IF(OR(D1390="",E1390=""),"",MAX(0,E1390-D1390)))</x:f>
      </x:c>
      <x:c r="P1390" s="113" t="str">
        <x:f>IF(B1390="","",WEEKDAY(B1390,2))</x:f>
      </x:c>
      <x:c r="Q1390" s="113" t="str">
        <x:f>IF(B1390="","",MONTH(B1390))</x:f>
      </x:c>
      <x:c r="R1390" s="113" t="str">
        <x:f>IF(B1390="","",YEAR(B1390))</x:f>
      </x:c>
    </x:row>
    <x:row r="1391" ht="20" customHeight="1">
      <x:c r="A1391" s="247"/>
      <x:c r="B1391" s="248"/>
      <x:c r="C1391" s="247"/>
      <x:c r="D1391" s="248"/>
      <x:c r="E1391" s="248"/>
      <x:c r="F1391" s="247"/>
      <x:c r="G1391" s="247"/>
      <x:c r="H1391" s="247"/>
      <x:c r="I1391" s="247"/>
      <x:c r="J1391" s="249"/>
      <x:c r="K1391" s="247"/>
      <x:c r="L1391" s="247"/>
      <x:c r="M1391" s="113" t="str">
        <x:f>IF(A1391="","",IF(OR(D1391="",E1391=""),"",IF(E1391&lt;=D1391,1,0)))</x:f>
      </x:c>
      <x:c r="N1391" s="120" t="str">
        <x:f>IF(A1391="","",IF(OR(H1391="",I1391=""),"",IFERROR(I1391/H1391,0)))</x:f>
      </x:c>
      <x:c r="O1391" s="113" t="str">
        <x:f>IF(A1391="","",IF(OR(D1391="",E1391=""),"",MAX(0,E1391-D1391)))</x:f>
      </x:c>
      <x:c r="P1391" s="113" t="str">
        <x:f>IF(B1391="","",WEEKDAY(B1391,2))</x:f>
      </x:c>
      <x:c r="Q1391" s="113" t="str">
        <x:f>IF(B1391="","",MONTH(B1391))</x:f>
      </x:c>
      <x:c r="R1391" s="113" t="str">
        <x:f>IF(B1391="","",YEAR(B1391))</x:f>
      </x:c>
    </x:row>
    <x:row r="1392" ht="20" customHeight="1">
      <x:c r="A1392" s="247"/>
      <x:c r="B1392" s="248"/>
      <x:c r="C1392" s="247"/>
      <x:c r="D1392" s="248"/>
      <x:c r="E1392" s="248"/>
      <x:c r="F1392" s="247"/>
      <x:c r="G1392" s="247"/>
      <x:c r="H1392" s="247"/>
      <x:c r="I1392" s="247"/>
      <x:c r="J1392" s="249"/>
      <x:c r="K1392" s="247"/>
      <x:c r="L1392" s="247"/>
      <x:c r="M1392" s="113" t="str">
        <x:f>IF(A1392="","",IF(OR(D1392="",E1392=""),"",IF(E1392&lt;=D1392,1,0)))</x:f>
      </x:c>
      <x:c r="N1392" s="120" t="str">
        <x:f>IF(A1392="","",IF(OR(H1392="",I1392=""),"",IFERROR(I1392/H1392,0)))</x:f>
      </x:c>
      <x:c r="O1392" s="113" t="str">
        <x:f>IF(A1392="","",IF(OR(D1392="",E1392=""),"",MAX(0,E1392-D1392)))</x:f>
      </x:c>
      <x:c r="P1392" s="113" t="str">
        <x:f>IF(B1392="","",WEEKDAY(B1392,2))</x:f>
      </x:c>
      <x:c r="Q1392" s="113" t="str">
        <x:f>IF(B1392="","",MONTH(B1392))</x:f>
      </x:c>
      <x:c r="R1392" s="113" t="str">
        <x:f>IF(B1392="","",YEAR(B1392))</x:f>
      </x:c>
    </x:row>
    <x:row r="1393" ht="20" customHeight="1">
      <x:c r="A1393" s="247"/>
      <x:c r="B1393" s="248"/>
      <x:c r="C1393" s="247"/>
      <x:c r="D1393" s="248"/>
      <x:c r="E1393" s="248"/>
      <x:c r="F1393" s="247"/>
      <x:c r="G1393" s="247"/>
      <x:c r="H1393" s="247"/>
      <x:c r="I1393" s="247"/>
      <x:c r="J1393" s="249"/>
      <x:c r="K1393" s="247"/>
      <x:c r="L1393" s="247"/>
      <x:c r="M1393" s="113" t="str">
        <x:f>IF(A1393="","",IF(OR(D1393="",E1393=""),"",IF(E1393&lt;=D1393,1,0)))</x:f>
      </x:c>
      <x:c r="N1393" s="120" t="str">
        <x:f>IF(A1393="","",IF(OR(H1393="",I1393=""),"",IFERROR(I1393/H1393,0)))</x:f>
      </x:c>
      <x:c r="O1393" s="113" t="str">
        <x:f>IF(A1393="","",IF(OR(D1393="",E1393=""),"",MAX(0,E1393-D1393)))</x:f>
      </x:c>
      <x:c r="P1393" s="113" t="str">
        <x:f>IF(B1393="","",WEEKDAY(B1393,2))</x:f>
      </x:c>
      <x:c r="Q1393" s="113" t="str">
        <x:f>IF(B1393="","",MONTH(B1393))</x:f>
      </x:c>
      <x:c r="R1393" s="113" t="str">
        <x:f>IF(B1393="","",YEAR(B1393))</x:f>
      </x:c>
    </x:row>
    <x:row r="1394" ht="20" customHeight="1">
      <x:c r="A1394" s="247"/>
      <x:c r="B1394" s="248"/>
      <x:c r="C1394" s="247"/>
      <x:c r="D1394" s="248"/>
      <x:c r="E1394" s="248"/>
      <x:c r="F1394" s="247"/>
      <x:c r="G1394" s="247"/>
      <x:c r="H1394" s="247"/>
      <x:c r="I1394" s="247"/>
      <x:c r="J1394" s="249"/>
      <x:c r="K1394" s="247"/>
      <x:c r="L1394" s="247"/>
      <x:c r="M1394" s="113" t="str">
        <x:f>IF(A1394="","",IF(OR(D1394="",E1394=""),"",IF(E1394&lt;=D1394,1,0)))</x:f>
      </x:c>
      <x:c r="N1394" s="120" t="str">
        <x:f>IF(A1394="","",IF(OR(H1394="",I1394=""),"",IFERROR(I1394/H1394,0)))</x:f>
      </x:c>
      <x:c r="O1394" s="113" t="str">
        <x:f>IF(A1394="","",IF(OR(D1394="",E1394=""),"",MAX(0,E1394-D1394)))</x:f>
      </x:c>
      <x:c r="P1394" s="113" t="str">
        <x:f>IF(B1394="","",WEEKDAY(B1394,2))</x:f>
      </x:c>
      <x:c r="Q1394" s="113" t="str">
        <x:f>IF(B1394="","",MONTH(B1394))</x:f>
      </x:c>
      <x:c r="R1394" s="113" t="str">
        <x:f>IF(B1394="","",YEAR(B1394))</x:f>
      </x:c>
    </x:row>
    <x:row r="1395" ht="20" customHeight="1">
      <x:c r="A1395" s="247"/>
      <x:c r="B1395" s="248"/>
      <x:c r="C1395" s="247"/>
      <x:c r="D1395" s="248"/>
      <x:c r="E1395" s="248"/>
      <x:c r="F1395" s="247"/>
      <x:c r="G1395" s="247"/>
      <x:c r="H1395" s="247"/>
      <x:c r="I1395" s="247"/>
      <x:c r="J1395" s="249"/>
      <x:c r="K1395" s="247"/>
      <x:c r="L1395" s="247"/>
      <x:c r="M1395" s="113" t="str">
        <x:f>IF(A1395="","",IF(OR(D1395="",E1395=""),"",IF(E1395&lt;=D1395,1,0)))</x:f>
      </x:c>
      <x:c r="N1395" s="120" t="str">
        <x:f>IF(A1395="","",IF(OR(H1395="",I1395=""),"",IFERROR(I1395/H1395,0)))</x:f>
      </x:c>
      <x:c r="O1395" s="113" t="str">
        <x:f>IF(A1395="","",IF(OR(D1395="",E1395=""),"",MAX(0,E1395-D1395)))</x:f>
      </x:c>
      <x:c r="P1395" s="113" t="str">
        <x:f>IF(B1395="","",WEEKDAY(B1395,2))</x:f>
      </x:c>
      <x:c r="Q1395" s="113" t="str">
        <x:f>IF(B1395="","",MONTH(B1395))</x:f>
      </x:c>
      <x:c r="R1395" s="113" t="str">
        <x:f>IF(B1395="","",YEAR(B1395))</x:f>
      </x:c>
    </x:row>
    <x:row r="1396" ht="20" customHeight="1">
      <x:c r="A1396" s="247"/>
      <x:c r="B1396" s="248"/>
      <x:c r="C1396" s="247"/>
      <x:c r="D1396" s="248"/>
      <x:c r="E1396" s="248"/>
      <x:c r="F1396" s="247"/>
      <x:c r="G1396" s="247"/>
      <x:c r="H1396" s="247"/>
      <x:c r="I1396" s="247"/>
      <x:c r="J1396" s="249"/>
      <x:c r="K1396" s="247"/>
      <x:c r="L1396" s="247"/>
      <x:c r="M1396" s="113" t="str">
        <x:f>IF(A1396="","",IF(OR(D1396="",E1396=""),"",IF(E1396&lt;=D1396,1,0)))</x:f>
      </x:c>
      <x:c r="N1396" s="120" t="str">
        <x:f>IF(A1396="","",IF(OR(H1396="",I1396=""),"",IFERROR(I1396/H1396,0)))</x:f>
      </x:c>
      <x:c r="O1396" s="113" t="str">
        <x:f>IF(A1396="","",IF(OR(D1396="",E1396=""),"",MAX(0,E1396-D1396)))</x:f>
      </x:c>
      <x:c r="P1396" s="113" t="str">
        <x:f>IF(B1396="","",WEEKDAY(B1396,2))</x:f>
      </x:c>
      <x:c r="Q1396" s="113" t="str">
        <x:f>IF(B1396="","",MONTH(B1396))</x:f>
      </x:c>
      <x:c r="R1396" s="113" t="str">
        <x:f>IF(B1396="","",YEAR(B1396))</x:f>
      </x:c>
    </x:row>
    <x:row r="1397" ht="20" customHeight="1">
      <x:c r="A1397" s="247"/>
      <x:c r="B1397" s="248"/>
      <x:c r="C1397" s="247"/>
      <x:c r="D1397" s="248"/>
      <x:c r="E1397" s="248"/>
      <x:c r="F1397" s="247"/>
      <x:c r="G1397" s="247"/>
      <x:c r="H1397" s="247"/>
      <x:c r="I1397" s="247"/>
      <x:c r="J1397" s="249"/>
      <x:c r="K1397" s="247"/>
      <x:c r="L1397" s="247"/>
      <x:c r="M1397" s="113" t="str">
        <x:f>IF(A1397="","",IF(OR(D1397="",E1397=""),"",IF(E1397&lt;=D1397,1,0)))</x:f>
      </x:c>
      <x:c r="N1397" s="120" t="str">
        <x:f>IF(A1397="","",IF(OR(H1397="",I1397=""),"",IFERROR(I1397/H1397,0)))</x:f>
      </x:c>
      <x:c r="O1397" s="113" t="str">
        <x:f>IF(A1397="","",IF(OR(D1397="",E1397=""),"",MAX(0,E1397-D1397)))</x:f>
      </x:c>
      <x:c r="P1397" s="113" t="str">
        <x:f>IF(B1397="","",WEEKDAY(B1397,2))</x:f>
      </x:c>
      <x:c r="Q1397" s="113" t="str">
        <x:f>IF(B1397="","",MONTH(B1397))</x:f>
      </x:c>
      <x:c r="R1397" s="113" t="str">
        <x:f>IF(B1397="","",YEAR(B1397))</x:f>
      </x:c>
    </x:row>
    <x:row r="1398" ht="20" customHeight="1">
      <x:c r="A1398" s="247"/>
      <x:c r="B1398" s="248"/>
      <x:c r="C1398" s="247"/>
      <x:c r="D1398" s="248"/>
      <x:c r="E1398" s="248"/>
      <x:c r="F1398" s="247"/>
      <x:c r="G1398" s="247"/>
      <x:c r="H1398" s="247"/>
      <x:c r="I1398" s="247"/>
      <x:c r="J1398" s="249"/>
      <x:c r="K1398" s="247"/>
      <x:c r="L1398" s="247"/>
      <x:c r="M1398" s="113" t="str">
        <x:f>IF(A1398="","",IF(OR(D1398="",E1398=""),"",IF(E1398&lt;=D1398,1,0)))</x:f>
      </x:c>
      <x:c r="N1398" s="120" t="str">
        <x:f>IF(A1398="","",IF(OR(H1398="",I1398=""),"",IFERROR(I1398/H1398,0)))</x:f>
      </x:c>
      <x:c r="O1398" s="113" t="str">
        <x:f>IF(A1398="","",IF(OR(D1398="",E1398=""),"",MAX(0,E1398-D1398)))</x:f>
      </x:c>
      <x:c r="P1398" s="113" t="str">
        <x:f>IF(B1398="","",WEEKDAY(B1398,2))</x:f>
      </x:c>
      <x:c r="Q1398" s="113" t="str">
        <x:f>IF(B1398="","",MONTH(B1398))</x:f>
      </x:c>
      <x:c r="R1398" s="113" t="str">
        <x:f>IF(B1398="","",YEAR(B1398))</x:f>
      </x:c>
    </x:row>
    <x:row r="1399" ht="20" customHeight="1">
      <x:c r="A1399" s="247"/>
      <x:c r="B1399" s="248"/>
      <x:c r="C1399" s="247"/>
      <x:c r="D1399" s="248"/>
      <x:c r="E1399" s="248"/>
      <x:c r="F1399" s="247"/>
      <x:c r="G1399" s="247"/>
      <x:c r="H1399" s="247"/>
      <x:c r="I1399" s="247"/>
      <x:c r="J1399" s="249"/>
      <x:c r="K1399" s="247"/>
      <x:c r="L1399" s="247"/>
      <x:c r="M1399" s="113" t="str">
        <x:f>IF(A1399="","",IF(OR(D1399="",E1399=""),"",IF(E1399&lt;=D1399,1,0)))</x:f>
      </x:c>
      <x:c r="N1399" s="120" t="str">
        <x:f>IF(A1399="","",IF(OR(H1399="",I1399=""),"",IFERROR(I1399/H1399,0)))</x:f>
      </x:c>
      <x:c r="O1399" s="113" t="str">
        <x:f>IF(A1399="","",IF(OR(D1399="",E1399=""),"",MAX(0,E1399-D1399)))</x:f>
      </x:c>
      <x:c r="P1399" s="113" t="str">
        <x:f>IF(B1399="","",WEEKDAY(B1399,2))</x:f>
      </x:c>
      <x:c r="Q1399" s="113" t="str">
        <x:f>IF(B1399="","",MONTH(B1399))</x:f>
      </x:c>
      <x:c r="R1399" s="113" t="str">
        <x:f>IF(B1399="","",YEAR(B1399))</x:f>
      </x:c>
    </x:row>
    <x:row r="1400" ht="20" customHeight="1">
      <x:c r="A1400" s="247"/>
      <x:c r="B1400" s="248"/>
      <x:c r="C1400" s="247"/>
      <x:c r="D1400" s="248"/>
      <x:c r="E1400" s="248"/>
      <x:c r="F1400" s="247"/>
      <x:c r="G1400" s="247"/>
      <x:c r="H1400" s="247"/>
      <x:c r="I1400" s="247"/>
      <x:c r="J1400" s="249"/>
      <x:c r="K1400" s="247"/>
      <x:c r="L1400" s="247"/>
      <x:c r="M1400" s="113" t="str">
        <x:f>IF(A1400="","",IF(OR(D1400="",E1400=""),"",IF(E1400&lt;=D1400,1,0)))</x:f>
      </x:c>
      <x:c r="N1400" s="120" t="str">
        <x:f>IF(A1400="","",IF(OR(H1400="",I1400=""),"",IFERROR(I1400/H1400,0)))</x:f>
      </x:c>
      <x:c r="O1400" s="113" t="str">
        <x:f>IF(A1400="","",IF(OR(D1400="",E1400=""),"",MAX(0,E1400-D1400)))</x:f>
      </x:c>
      <x:c r="P1400" s="113" t="str">
        <x:f>IF(B1400="","",WEEKDAY(B1400,2))</x:f>
      </x:c>
      <x:c r="Q1400" s="113" t="str">
        <x:f>IF(B1400="","",MONTH(B1400))</x:f>
      </x:c>
      <x:c r="R1400" s="113" t="str">
        <x:f>IF(B1400="","",YEAR(B1400))</x:f>
      </x:c>
    </x:row>
    <x:row r="1401" ht="20" customHeight="1">
      <x:c r="A1401" s="247"/>
      <x:c r="B1401" s="248"/>
      <x:c r="C1401" s="247"/>
      <x:c r="D1401" s="248"/>
      <x:c r="E1401" s="248"/>
      <x:c r="F1401" s="247"/>
      <x:c r="G1401" s="247"/>
      <x:c r="H1401" s="247"/>
      <x:c r="I1401" s="247"/>
      <x:c r="J1401" s="249"/>
      <x:c r="K1401" s="247"/>
      <x:c r="L1401" s="247"/>
      <x:c r="M1401" s="113" t="str">
        <x:f>IF(A1401="","",IF(OR(D1401="",E1401=""),"",IF(E1401&lt;=D1401,1,0)))</x:f>
      </x:c>
      <x:c r="N1401" s="120" t="str">
        <x:f>IF(A1401="","",IF(OR(H1401="",I1401=""),"",IFERROR(I1401/H1401,0)))</x:f>
      </x:c>
      <x:c r="O1401" s="113" t="str">
        <x:f>IF(A1401="","",IF(OR(D1401="",E1401=""),"",MAX(0,E1401-D1401)))</x:f>
      </x:c>
      <x:c r="P1401" s="113" t="str">
        <x:f>IF(B1401="","",WEEKDAY(B1401,2))</x:f>
      </x:c>
      <x:c r="Q1401" s="113" t="str">
        <x:f>IF(B1401="","",MONTH(B1401))</x:f>
      </x:c>
      <x:c r="R1401" s="113" t="str">
        <x:f>IF(B1401="","",YEAR(B1401))</x:f>
      </x:c>
    </x:row>
    <x:row r="1402" ht="20" customHeight="1">
      <x:c r="A1402" s="247"/>
      <x:c r="B1402" s="248"/>
      <x:c r="C1402" s="247"/>
      <x:c r="D1402" s="248"/>
      <x:c r="E1402" s="248"/>
      <x:c r="F1402" s="247"/>
      <x:c r="G1402" s="247"/>
      <x:c r="H1402" s="247"/>
      <x:c r="I1402" s="247"/>
      <x:c r="J1402" s="249"/>
      <x:c r="K1402" s="247"/>
      <x:c r="L1402" s="247"/>
      <x:c r="M1402" s="113" t="str">
        <x:f>IF(A1402="","",IF(OR(D1402="",E1402=""),"",IF(E1402&lt;=D1402,1,0)))</x:f>
      </x:c>
      <x:c r="N1402" s="120" t="str">
        <x:f>IF(A1402="","",IF(OR(H1402="",I1402=""),"",IFERROR(I1402/H1402,0)))</x:f>
      </x:c>
      <x:c r="O1402" s="113" t="str">
        <x:f>IF(A1402="","",IF(OR(D1402="",E1402=""),"",MAX(0,E1402-D1402)))</x:f>
      </x:c>
      <x:c r="P1402" s="113" t="str">
        <x:f>IF(B1402="","",WEEKDAY(B1402,2))</x:f>
      </x:c>
      <x:c r="Q1402" s="113" t="str">
        <x:f>IF(B1402="","",MONTH(B1402))</x:f>
      </x:c>
      <x:c r="R1402" s="113" t="str">
        <x:f>IF(B1402="","",YEAR(B1402))</x:f>
      </x:c>
    </x:row>
    <x:row r="1403" ht="20" customHeight="1">
      <x:c r="A1403" s="247"/>
      <x:c r="B1403" s="248"/>
      <x:c r="C1403" s="247"/>
      <x:c r="D1403" s="248"/>
      <x:c r="E1403" s="248"/>
      <x:c r="F1403" s="247"/>
      <x:c r="G1403" s="247"/>
      <x:c r="H1403" s="247"/>
      <x:c r="I1403" s="247"/>
      <x:c r="J1403" s="249"/>
      <x:c r="K1403" s="247"/>
      <x:c r="L1403" s="247"/>
      <x:c r="M1403" s="113" t="str">
        <x:f>IF(A1403="","",IF(OR(D1403="",E1403=""),"",IF(E1403&lt;=D1403,1,0)))</x:f>
      </x:c>
      <x:c r="N1403" s="120" t="str">
        <x:f>IF(A1403="","",IF(OR(H1403="",I1403=""),"",IFERROR(I1403/H1403,0)))</x:f>
      </x:c>
      <x:c r="O1403" s="113" t="str">
        <x:f>IF(A1403="","",IF(OR(D1403="",E1403=""),"",MAX(0,E1403-D1403)))</x:f>
      </x:c>
      <x:c r="P1403" s="113" t="str">
        <x:f>IF(B1403="","",WEEKDAY(B1403,2))</x:f>
      </x:c>
      <x:c r="Q1403" s="113" t="str">
        <x:f>IF(B1403="","",MONTH(B1403))</x:f>
      </x:c>
      <x:c r="R1403" s="113" t="str">
        <x:f>IF(B1403="","",YEAR(B1403))</x:f>
      </x:c>
    </x:row>
    <x:row r="1404" ht="20" customHeight="1">
      <x:c r="A1404" s="247"/>
      <x:c r="B1404" s="248"/>
      <x:c r="C1404" s="247"/>
      <x:c r="D1404" s="248"/>
      <x:c r="E1404" s="248"/>
      <x:c r="F1404" s="247"/>
      <x:c r="G1404" s="247"/>
      <x:c r="H1404" s="247"/>
      <x:c r="I1404" s="247"/>
      <x:c r="J1404" s="249"/>
      <x:c r="K1404" s="247"/>
      <x:c r="L1404" s="247"/>
      <x:c r="M1404" s="113" t="str">
        <x:f>IF(A1404="","",IF(OR(D1404="",E1404=""),"",IF(E1404&lt;=D1404,1,0)))</x:f>
      </x:c>
      <x:c r="N1404" s="120" t="str">
        <x:f>IF(A1404="","",IF(OR(H1404="",I1404=""),"",IFERROR(I1404/H1404,0)))</x:f>
      </x:c>
      <x:c r="O1404" s="113" t="str">
        <x:f>IF(A1404="","",IF(OR(D1404="",E1404=""),"",MAX(0,E1404-D1404)))</x:f>
      </x:c>
      <x:c r="P1404" s="113" t="str">
        <x:f>IF(B1404="","",WEEKDAY(B1404,2))</x:f>
      </x:c>
      <x:c r="Q1404" s="113" t="str">
        <x:f>IF(B1404="","",MONTH(B1404))</x:f>
      </x:c>
      <x:c r="R1404" s="113" t="str">
        <x:f>IF(B1404="","",YEAR(B1404))</x:f>
      </x:c>
    </x:row>
    <x:row r="1405" ht="20" customHeight="1">
      <x:c r="A1405" s="247"/>
      <x:c r="B1405" s="248"/>
      <x:c r="C1405" s="247"/>
      <x:c r="D1405" s="248"/>
      <x:c r="E1405" s="248"/>
      <x:c r="F1405" s="247"/>
      <x:c r="G1405" s="247"/>
      <x:c r="H1405" s="247"/>
      <x:c r="I1405" s="247"/>
      <x:c r="J1405" s="249"/>
      <x:c r="K1405" s="247"/>
      <x:c r="L1405" s="247"/>
      <x:c r="M1405" s="113" t="str">
        <x:f>IF(A1405="","",IF(OR(D1405="",E1405=""),"",IF(E1405&lt;=D1405,1,0)))</x:f>
      </x:c>
      <x:c r="N1405" s="120" t="str">
        <x:f>IF(A1405="","",IF(OR(H1405="",I1405=""),"",IFERROR(I1405/H1405,0)))</x:f>
      </x:c>
      <x:c r="O1405" s="113" t="str">
        <x:f>IF(A1405="","",IF(OR(D1405="",E1405=""),"",MAX(0,E1405-D1405)))</x:f>
      </x:c>
      <x:c r="P1405" s="113" t="str">
        <x:f>IF(B1405="","",WEEKDAY(B1405,2))</x:f>
      </x:c>
      <x:c r="Q1405" s="113" t="str">
        <x:f>IF(B1405="","",MONTH(B1405))</x:f>
      </x:c>
      <x:c r="R1405" s="113" t="str">
        <x:f>IF(B1405="","",YEAR(B1405))</x:f>
      </x:c>
    </x:row>
    <x:row r="1406" ht="20" customHeight="1">
      <x:c r="A1406" s="247"/>
      <x:c r="B1406" s="248"/>
      <x:c r="C1406" s="247"/>
      <x:c r="D1406" s="248"/>
      <x:c r="E1406" s="248"/>
      <x:c r="F1406" s="247"/>
      <x:c r="G1406" s="247"/>
      <x:c r="H1406" s="247"/>
      <x:c r="I1406" s="247"/>
      <x:c r="J1406" s="249"/>
      <x:c r="K1406" s="247"/>
      <x:c r="L1406" s="247"/>
      <x:c r="M1406" s="113" t="str">
        <x:f>IF(A1406="","",IF(OR(D1406="",E1406=""),"",IF(E1406&lt;=D1406,1,0)))</x:f>
      </x:c>
      <x:c r="N1406" s="120" t="str">
        <x:f>IF(A1406="","",IF(OR(H1406="",I1406=""),"",IFERROR(I1406/H1406,0)))</x:f>
      </x:c>
      <x:c r="O1406" s="113" t="str">
        <x:f>IF(A1406="","",IF(OR(D1406="",E1406=""),"",MAX(0,E1406-D1406)))</x:f>
      </x:c>
      <x:c r="P1406" s="113" t="str">
        <x:f>IF(B1406="","",WEEKDAY(B1406,2))</x:f>
      </x:c>
      <x:c r="Q1406" s="113" t="str">
        <x:f>IF(B1406="","",MONTH(B1406))</x:f>
      </x:c>
      <x:c r="R1406" s="113" t="str">
        <x:f>IF(B1406="","",YEAR(B1406))</x:f>
      </x:c>
    </x:row>
    <x:row r="1407" ht="20" customHeight="1">
      <x:c r="A1407" s="247"/>
      <x:c r="B1407" s="248"/>
      <x:c r="C1407" s="247"/>
      <x:c r="D1407" s="248"/>
      <x:c r="E1407" s="248"/>
      <x:c r="F1407" s="247"/>
      <x:c r="G1407" s="247"/>
      <x:c r="H1407" s="247"/>
      <x:c r="I1407" s="247"/>
      <x:c r="J1407" s="249"/>
      <x:c r="K1407" s="247"/>
      <x:c r="L1407" s="247"/>
      <x:c r="M1407" s="113" t="str">
        <x:f>IF(A1407="","",IF(OR(D1407="",E1407=""),"",IF(E1407&lt;=D1407,1,0)))</x:f>
      </x:c>
      <x:c r="N1407" s="120" t="str">
        <x:f>IF(A1407="","",IF(OR(H1407="",I1407=""),"",IFERROR(I1407/H1407,0)))</x:f>
      </x:c>
      <x:c r="O1407" s="113" t="str">
        <x:f>IF(A1407="","",IF(OR(D1407="",E1407=""),"",MAX(0,E1407-D1407)))</x:f>
      </x:c>
      <x:c r="P1407" s="113" t="str">
        <x:f>IF(B1407="","",WEEKDAY(B1407,2))</x:f>
      </x:c>
      <x:c r="Q1407" s="113" t="str">
        <x:f>IF(B1407="","",MONTH(B1407))</x:f>
      </x:c>
      <x:c r="R1407" s="113" t="str">
        <x:f>IF(B1407="","",YEAR(B1407))</x:f>
      </x:c>
    </x:row>
    <x:row r="1408" ht="20" customHeight="1">
      <x:c r="A1408" s="247"/>
      <x:c r="B1408" s="248"/>
      <x:c r="C1408" s="247"/>
      <x:c r="D1408" s="248"/>
      <x:c r="E1408" s="248"/>
      <x:c r="F1408" s="247"/>
      <x:c r="G1408" s="247"/>
      <x:c r="H1408" s="247"/>
      <x:c r="I1408" s="247"/>
      <x:c r="J1408" s="249"/>
      <x:c r="K1408" s="247"/>
      <x:c r="L1408" s="247"/>
      <x:c r="M1408" s="113" t="str">
        <x:f>IF(A1408="","",IF(OR(D1408="",E1408=""),"",IF(E1408&lt;=D1408,1,0)))</x:f>
      </x:c>
      <x:c r="N1408" s="120" t="str">
        <x:f>IF(A1408="","",IF(OR(H1408="",I1408=""),"",IFERROR(I1408/H1408,0)))</x:f>
      </x:c>
      <x:c r="O1408" s="113" t="str">
        <x:f>IF(A1408="","",IF(OR(D1408="",E1408=""),"",MAX(0,E1408-D1408)))</x:f>
      </x:c>
      <x:c r="P1408" s="113" t="str">
        <x:f>IF(B1408="","",WEEKDAY(B1408,2))</x:f>
      </x:c>
      <x:c r="Q1408" s="113" t="str">
        <x:f>IF(B1408="","",MONTH(B1408))</x:f>
      </x:c>
      <x:c r="R1408" s="113" t="str">
        <x:f>IF(B1408="","",YEAR(B1408))</x:f>
      </x:c>
    </x:row>
    <x:row r="1409" ht="20" customHeight="1">
      <x:c r="A1409" s="247"/>
      <x:c r="B1409" s="248"/>
      <x:c r="C1409" s="247"/>
      <x:c r="D1409" s="248"/>
      <x:c r="E1409" s="248"/>
      <x:c r="F1409" s="247"/>
      <x:c r="G1409" s="247"/>
      <x:c r="H1409" s="247"/>
      <x:c r="I1409" s="247"/>
      <x:c r="J1409" s="249"/>
      <x:c r="K1409" s="247"/>
      <x:c r="L1409" s="247"/>
      <x:c r="M1409" s="113" t="str">
        <x:f>IF(A1409="","",IF(OR(D1409="",E1409=""),"",IF(E1409&lt;=D1409,1,0)))</x:f>
      </x:c>
      <x:c r="N1409" s="120" t="str">
        <x:f>IF(A1409="","",IF(OR(H1409="",I1409=""),"",IFERROR(I1409/H1409,0)))</x:f>
      </x:c>
      <x:c r="O1409" s="113" t="str">
        <x:f>IF(A1409="","",IF(OR(D1409="",E1409=""),"",MAX(0,E1409-D1409)))</x:f>
      </x:c>
      <x:c r="P1409" s="113" t="str">
        <x:f>IF(B1409="","",WEEKDAY(B1409,2))</x:f>
      </x:c>
      <x:c r="Q1409" s="113" t="str">
        <x:f>IF(B1409="","",MONTH(B1409))</x:f>
      </x:c>
      <x:c r="R1409" s="113" t="str">
        <x:f>IF(B1409="","",YEAR(B1409))</x:f>
      </x:c>
    </x:row>
    <x:row r="1410" ht="20" customHeight="1">
      <x:c r="A1410" s="247"/>
      <x:c r="B1410" s="248"/>
      <x:c r="C1410" s="247"/>
      <x:c r="D1410" s="248"/>
      <x:c r="E1410" s="248"/>
      <x:c r="F1410" s="247"/>
      <x:c r="G1410" s="247"/>
      <x:c r="H1410" s="247"/>
      <x:c r="I1410" s="247"/>
      <x:c r="J1410" s="249"/>
      <x:c r="K1410" s="247"/>
      <x:c r="L1410" s="247"/>
      <x:c r="M1410" s="113" t="str">
        <x:f>IF(A1410="","",IF(OR(D1410="",E1410=""),"",IF(E1410&lt;=D1410,1,0)))</x:f>
      </x:c>
      <x:c r="N1410" s="120" t="str">
        <x:f>IF(A1410="","",IF(OR(H1410="",I1410=""),"",IFERROR(I1410/H1410,0)))</x:f>
      </x:c>
      <x:c r="O1410" s="113" t="str">
        <x:f>IF(A1410="","",IF(OR(D1410="",E1410=""),"",MAX(0,E1410-D1410)))</x:f>
      </x:c>
      <x:c r="P1410" s="113" t="str">
        <x:f>IF(B1410="","",WEEKDAY(B1410,2))</x:f>
      </x:c>
      <x:c r="Q1410" s="113" t="str">
        <x:f>IF(B1410="","",MONTH(B1410))</x:f>
      </x:c>
      <x:c r="R1410" s="113" t="str">
        <x:f>IF(B1410="","",YEAR(B1410))</x:f>
      </x:c>
    </x:row>
    <x:row r="1411" ht="20" customHeight="1">
      <x:c r="A1411" s="247"/>
      <x:c r="B1411" s="248"/>
      <x:c r="C1411" s="247"/>
      <x:c r="D1411" s="248"/>
      <x:c r="E1411" s="248"/>
      <x:c r="F1411" s="247"/>
      <x:c r="G1411" s="247"/>
      <x:c r="H1411" s="247"/>
      <x:c r="I1411" s="247"/>
      <x:c r="J1411" s="249"/>
      <x:c r="K1411" s="247"/>
      <x:c r="L1411" s="247"/>
      <x:c r="M1411" s="113" t="str">
        <x:f>IF(A1411="","",IF(OR(D1411="",E1411=""),"",IF(E1411&lt;=D1411,1,0)))</x:f>
      </x:c>
      <x:c r="N1411" s="120" t="str">
        <x:f>IF(A1411="","",IF(OR(H1411="",I1411=""),"",IFERROR(I1411/H1411,0)))</x:f>
      </x:c>
      <x:c r="O1411" s="113" t="str">
        <x:f>IF(A1411="","",IF(OR(D1411="",E1411=""),"",MAX(0,E1411-D1411)))</x:f>
      </x:c>
      <x:c r="P1411" s="113" t="str">
        <x:f>IF(B1411="","",WEEKDAY(B1411,2))</x:f>
      </x:c>
      <x:c r="Q1411" s="113" t="str">
        <x:f>IF(B1411="","",MONTH(B1411))</x:f>
      </x:c>
      <x:c r="R1411" s="113" t="str">
        <x:f>IF(B1411="","",YEAR(B1411))</x:f>
      </x:c>
    </x:row>
    <x:row r="1412" ht="20" customHeight="1">
      <x:c r="A1412" s="247"/>
      <x:c r="B1412" s="248"/>
      <x:c r="C1412" s="247"/>
      <x:c r="D1412" s="248"/>
      <x:c r="E1412" s="248"/>
      <x:c r="F1412" s="247"/>
      <x:c r="G1412" s="247"/>
      <x:c r="H1412" s="247"/>
      <x:c r="I1412" s="247"/>
      <x:c r="J1412" s="249"/>
      <x:c r="K1412" s="247"/>
      <x:c r="L1412" s="247"/>
      <x:c r="M1412" s="113" t="str">
        <x:f>IF(A1412="","",IF(OR(D1412="",E1412=""),"",IF(E1412&lt;=D1412,1,0)))</x:f>
      </x:c>
      <x:c r="N1412" s="120" t="str">
        <x:f>IF(A1412="","",IF(OR(H1412="",I1412=""),"",IFERROR(I1412/H1412,0)))</x:f>
      </x:c>
      <x:c r="O1412" s="113" t="str">
        <x:f>IF(A1412="","",IF(OR(D1412="",E1412=""),"",MAX(0,E1412-D1412)))</x:f>
      </x:c>
      <x:c r="P1412" s="113" t="str">
        <x:f>IF(B1412="","",WEEKDAY(B1412,2))</x:f>
      </x:c>
      <x:c r="Q1412" s="113" t="str">
        <x:f>IF(B1412="","",MONTH(B1412))</x:f>
      </x:c>
      <x:c r="R1412" s="113" t="str">
        <x:f>IF(B1412="","",YEAR(B1412))</x:f>
      </x:c>
    </x:row>
    <x:row r="1413" ht="20" customHeight="1">
      <x:c r="A1413" s="247"/>
      <x:c r="B1413" s="248"/>
      <x:c r="C1413" s="247"/>
      <x:c r="D1413" s="248"/>
      <x:c r="E1413" s="248"/>
      <x:c r="F1413" s="247"/>
      <x:c r="G1413" s="247"/>
      <x:c r="H1413" s="247"/>
      <x:c r="I1413" s="247"/>
      <x:c r="J1413" s="249"/>
      <x:c r="K1413" s="247"/>
      <x:c r="L1413" s="247"/>
      <x:c r="M1413" s="113" t="str">
        <x:f>IF(A1413="","",IF(OR(D1413="",E1413=""),"",IF(E1413&lt;=D1413,1,0)))</x:f>
      </x:c>
      <x:c r="N1413" s="120" t="str">
        <x:f>IF(A1413="","",IF(OR(H1413="",I1413=""),"",IFERROR(I1413/H1413,0)))</x:f>
      </x:c>
      <x:c r="O1413" s="113" t="str">
        <x:f>IF(A1413="","",IF(OR(D1413="",E1413=""),"",MAX(0,E1413-D1413)))</x:f>
      </x:c>
      <x:c r="P1413" s="113" t="str">
        <x:f>IF(B1413="","",WEEKDAY(B1413,2))</x:f>
      </x:c>
      <x:c r="Q1413" s="113" t="str">
        <x:f>IF(B1413="","",MONTH(B1413))</x:f>
      </x:c>
      <x:c r="R1413" s="113" t="str">
        <x:f>IF(B1413="","",YEAR(B1413))</x:f>
      </x:c>
    </x:row>
    <x:row r="1414" ht="20" customHeight="1">
      <x:c r="A1414" s="247"/>
      <x:c r="B1414" s="248"/>
      <x:c r="C1414" s="247"/>
      <x:c r="D1414" s="248"/>
      <x:c r="E1414" s="248"/>
      <x:c r="F1414" s="247"/>
      <x:c r="G1414" s="247"/>
      <x:c r="H1414" s="247"/>
      <x:c r="I1414" s="247"/>
      <x:c r="J1414" s="249"/>
      <x:c r="K1414" s="247"/>
      <x:c r="L1414" s="247"/>
      <x:c r="M1414" s="113" t="str">
        <x:f>IF(A1414="","",IF(OR(D1414="",E1414=""),"",IF(E1414&lt;=D1414,1,0)))</x:f>
      </x:c>
      <x:c r="N1414" s="120" t="str">
        <x:f>IF(A1414="","",IF(OR(H1414="",I1414=""),"",IFERROR(I1414/H1414,0)))</x:f>
      </x:c>
      <x:c r="O1414" s="113" t="str">
        <x:f>IF(A1414="","",IF(OR(D1414="",E1414=""),"",MAX(0,E1414-D1414)))</x:f>
      </x:c>
      <x:c r="P1414" s="113" t="str">
        <x:f>IF(B1414="","",WEEKDAY(B1414,2))</x:f>
      </x:c>
      <x:c r="Q1414" s="113" t="str">
        <x:f>IF(B1414="","",MONTH(B1414))</x:f>
      </x:c>
      <x:c r="R1414" s="113" t="str">
        <x:f>IF(B1414="","",YEAR(B1414))</x:f>
      </x:c>
    </x:row>
    <x:row r="1415" ht="20" customHeight="1">
      <x:c r="A1415" s="247"/>
      <x:c r="B1415" s="248"/>
      <x:c r="C1415" s="247"/>
      <x:c r="D1415" s="248"/>
      <x:c r="E1415" s="248"/>
      <x:c r="F1415" s="247"/>
      <x:c r="G1415" s="247"/>
      <x:c r="H1415" s="247"/>
      <x:c r="I1415" s="247"/>
      <x:c r="J1415" s="249"/>
      <x:c r="K1415" s="247"/>
      <x:c r="L1415" s="247"/>
      <x:c r="M1415" s="113" t="str">
        <x:f>IF(A1415="","",IF(OR(D1415="",E1415=""),"",IF(E1415&lt;=D1415,1,0)))</x:f>
      </x:c>
      <x:c r="N1415" s="120" t="str">
        <x:f>IF(A1415="","",IF(OR(H1415="",I1415=""),"",IFERROR(I1415/H1415,0)))</x:f>
      </x:c>
      <x:c r="O1415" s="113" t="str">
        <x:f>IF(A1415="","",IF(OR(D1415="",E1415=""),"",MAX(0,E1415-D1415)))</x:f>
      </x:c>
      <x:c r="P1415" s="113" t="str">
        <x:f>IF(B1415="","",WEEKDAY(B1415,2))</x:f>
      </x:c>
      <x:c r="Q1415" s="113" t="str">
        <x:f>IF(B1415="","",MONTH(B1415))</x:f>
      </x:c>
      <x:c r="R1415" s="113" t="str">
        <x:f>IF(B1415="","",YEAR(B1415))</x:f>
      </x:c>
    </x:row>
    <x:row r="1416" ht="20" customHeight="1">
      <x:c r="A1416" s="247"/>
      <x:c r="B1416" s="248"/>
      <x:c r="C1416" s="247"/>
      <x:c r="D1416" s="248"/>
      <x:c r="E1416" s="248"/>
      <x:c r="F1416" s="247"/>
      <x:c r="G1416" s="247"/>
      <x:c r="H1416" s="247"/>
      <x:c r="I1416" s="247"/>
      <x:c r="J1416" s="249"/>
      <x:c r="K1416" s="247"/>
      <x:c r="L1416" s="247"/>
      <x:c r="M1416" s="113" t="str">
        <x:f>IF(A1416="","",IF(OR(D1416="",E1416=""),"",IF(E1416&lt;=D1416,1,0)))</x:f>
      </x:c>
      <x:c r="N1416" s="120" t="str">
        <x:f>IF(A1416="","",IF(OR(H1416="",I1416=""),"",IFERROR(I1416/H1416,0)))</x:f>
      </x:c>
      <x:c r="O1416" s="113" t="str">
        <x:f>IF(A1416="","",IF(OR(D1416="",E1416=""),"",MAX(0,E1416-D1416)))</x:f>
      </x:c>
      <x:c r="P1416" s="113" t="str">
        <x:f>IF(B1416="","",WEEKDAY(B1416,2))</x:f>
      </x:c>
      <x:c r="Q1416" s="113" t="str">
        <x:f>IF(B1416="","",MONTH(B1416))</x:f>
      </x:c>
      <x:c r="R1416" s="113" t="str">
        <x:f>IF(B1416="","",YEAR(B1416))</x:f>
      </x:c>
    </x:row>
    <x:row r="1417" ht="20" customHeight="1">
      <x:c r="A1417" s="247"/>
      <x:c r="B1417" s="248"/>
      <x:c r="C1417" s="247"/>
      <x:c r="D1417" s="248"/>
      <x:c r="E1417" s="248"/>
      <x:c r="F1417" s="247"/>
      <x:c r="G1417" s="247"/>
      <x:c r="H1417" s="247"/>
      <x:c r="I1417" s="247"/>
      <x:c r="J1417" s="249"/>
      <x:c r="K1417" s="247"/>
      <x:c r="L1417" s="247"/>
      <x:c r="M1417" s="113" t="str">
        <x:f>IF(A1417="","",IF(OR(D1417="",E1417=""),"",IF(E1417&lt;=D1417,1,0)))</x:f>
      </x:c>
      <x:c r="N1417" s="120" t="str">
        <x:f>IF(A1417="","",IF(OR(H1417="",I1417=""),"",IFERROR(I1417/H1417,0)))</x:f>
      </x:c>
      <x:c r="O1417" s="113" t="str">
        <x:f>IF(A1417="","",IF(OR(D1417="",E1417=""),"",MAX(0,E1417-D1417)))</x:f>
      </x:c>
      <x:c r="P1417" s="113" t="str">
        <x:f>IF(B1417="","",WEEKDAY(B1417,2))</x:f>
      </x:c>
      <x:c r="Q1417" s="113" t="str">
        <x:f>IF(B1417="","",MONTH(B1417))</x:f>
      </x:c>
      <x:c r="R1417" s="113" t="str">
        <x:f>IF(B1417="","",YEAR(B1417))</x:f>
      </x:c>
    </x:row>
    <x:row r="1418" ht="20" customHeight="1">
      <x:c r="A1418" s="247"/>
      <x:c r="B1418" s="248"/>
      <x:c r="C1418" s="247"/>
      <x:c r="D1418" s="248"/>
      <x:c r="E1418" s="248"/>
      <x:c r="F1418" s="247"/>
      <x:c r="G1418" s="247"/>
      <x:c r="H1418" s="247"/>
      <x:c r="I1418" s="247"/>
      <x:c r="J1418" s="249"/>
      <x:c r="K1418" s="247"/>
      <x:c r="L1418" s="247"/>
      <x:c r="M1418" s="113" t="str">
        <x:f>IF(A1418="","",IF(OR(D1418="",E1418=""),"",IF(E1418&lt;=D1418,1,0)))</x:f>
      </x:c>
      <x:c r="N1418" s="120" t="str">
        <x:f>IF(A1418="","",IF(OR(H1418="",I1418=""),"",IFERROR(I1418/H1418,0)))</x:f>
      </x:c>
      <x:c r="O1418" s="113" t="str">
        <x:f>IF(A1418="","",IF(OR(D1418="",E1418=""),"",MAX(0,E1418-D1418)))</x:f>
      </x:c>
      <x:c r="P1418" s="113" t="str">
        <x:f>IF(B1418="","",WEEKDAY(B1418,2))</x:f>
      </x:c>
      <x:c r="Q1418" s="113" t="str">
        <x:f>IF(B1418="","",MONTH(B1418))</x:f>
      </x:c>
      <x:c r="R1418" s="113" t="str">
        <x:f>IF(B1418="","",YEAR(B1418))</x:f>
      </x:c>
    </x:row>
    <x:row r="1419" ht="20" customHeight="1">
      <x:c r="A1419" s="247"/>
      <x:c r="B1419" s="248"/>
      <x:c r="C1419" s="247"/>
      <x:c r="D1419" s="248"/>
      <x:c r="E1419" s="248"/>
      <x:c r="F1419" s="247"/>
      <x:c r="G1419" s="247"/>
      <x:c r="H1419" s="247"/>
      <x:c r="I1419" s="247"/>
      <x:c r="J1419" s="249"/>
      <x:c r="K1419" s="247"/>
      <x:c r="L1419" s="247"/>
      <x:c r="M1419" s="113" t="str">
        <x:f>IF(A1419="","",IF(OR(D1419="",E1419=""),"",IF(E1419&lt;=D1419,1,0)))</x:f>
      </x:c>
      <x:c r="N1419" s="120" t="str">
        <x:f>IF(A1419="","",IF(OR(H1419="",I1419=""),"",IFERROR(I1419/H1419,0)))</x:f>
      </x:c>
      <x:c r="O1419" s="113" t="str">
        <x:f>IF(A1419="","",IF(OR(D1419="",E1419=""),"",MAX(0,E1419-D1419)))</x:f>
      </x:c>
      <x:c r="P1419" s="113" t="str">
        <x:f>IF(B1419="","",WEEKDAY(B1419,2))</x:f>
      </x:c>
      <x:c r="Q1419" s="113" t="str">
        <x:f>IF(B1419="","",MONTH(B1419))</x:f>
      </x:c>
      <x:c r="R1419" s="113" t="str">
        <x:f>IF(B1419="","",YEAR(B1419))</x:f>
      </x:c>
    </x:row>
    <x:row r="1420" ht="20" customHeight="1">
      <x:c r="A1420" s="247"/>
      <x:c r="B1420" s="248"/>
      <x:c r="C1420" s="247"/>
      <x:c r="D1420" s="248"/>
      <x:c r="E1420" s="248"/>
      <x:c r="F1420" s="247"/>
      <x:c r="G1420" s="247"/>
      <x:c r="H1420" s="247"/>
      <x:c r="I1420" s="247"/>
      <x:c r="J1420" s="249"/>
      <x:c r="K1420" s="247"/>
      <x:c r="L1420" s="247"/>
      <x:c r="M1420" s="113" t="str">
        <x:f>IF(A1420="","",IF(OR(D1420="",E1420=""),"",IF(E1420&lt;=D1420,1,0)))</x:f>
      </x:c>
      <x:c r="N1420" s="120" t="str">
        <x:f>IF(A1420="","",IF(OR(H1420="",I1420=""),"",IFERROR(I1420/H1420,0)))</x:f>
      </x:c>
      <x:c r="O1420" s="113" t="str">
        <x:f>IF(A1420="","",IF(OR(D1420="",E1420=""),"",MAX(0,E1420-D1420)))</x:f>
      </x:c>
      <x:c r="P1420" s="113" t="str">
        <x:f>IF(B1420="","",WEEKDAY(B1420,2))</x:f>
      </x:c>
      <x:c r="Q1420" s="113" t="str">
        <x:f>IF(B1420="","",MONTH(B1420))</x:f>
      </x:c>
      <x:c r="R1420" s="113" t="str">
        <x:f>IF(B1420="","",YEAR(B1420))</x:f>
      </x:c>
    </x:row>
    <x:row r="1421" ht="20" customHeight="1">
      <x:c r="A1421" s="247"/>
      <x:c r="B1421" s="248"/>
      <x:c r="C1421" s="247"/>
      <x:c r="D1421" s="248"/>
      <x:c r="E1421" s="248"/>
      <x:c r="F1421" s="247"/>
      <x:c r="G1421" s="247"/>
      <x:c r="H1421" s="247"/>
      <x:c r="I1421" s="247"/>
      <x:c r="J1421" s="249"/>
      <x:c r="K1421" s="247"/>
      <x:c r="L1421" s="247"/>
      <x:c r="M1421" s="113" t="str">
        <x:f>IF(A1421="","",IF(OR(D1421="",E1421=""),"",IF(E1421&lt;=D1421,1,0)))</x:f>
      </x:c>
      <x:c r="N1421" s="120" t="str">
        <x:f>IF(A1421="","",IF(OR(H1421="",I1421=""),"",IFERROR(I1421/H1421,0)))</x:f>
      </x:c>
      <x:c r="O1421" s="113" t="str">
        <x:f>IF(A1421="","",IF(OR(D1421="",E1421=""),"",MAX(0,E1421-D1421)))</x:f>
      </x:c>
      <x:c r="P1421" s="113" t="str">
        <x:f>IF(B1421="","",WEEKDAY(B1421,2))</x:f>
      </x:c>
      <x:c r="Q1421" s="113" t="str">
        <x:f>IF(B1421="","",MONTH(B1421))</x:f>
      </x:c>
      <x:c r="R1421" s="113" t="str">
        <x:f>IF(B1421="","",YEAR(B1421))</x:f>
      </x:c>
    </x:row>
    <x:row r="1422" ht="20" customHeight="1">
      <x:c r="A1422" s="247"/>
      <x:c r="B1422" s="248"/>
      <x:c r="C1422" s="247"/>
      <x:c r="D1422" s="248"/>
      <x:c r="E1422" s="248"/>
      <x:c r="F1422" s="247"/>
      <x:c r="G1422" s="247"/>
      <x:c r="H1422" s="247"/>
      <x:c r="I1422" s="247"/>
      <x:c r="J1422" s="249"/>
      <x:c r="K1422" s="247"/>
      <x:c r="L1422" s="247"/>
      <x:c r="M1422" s="113" t="str">
        <x:f>IF(A1422="","",IF(OR(D1422="",E1422=""),"",IF(E1422&lt;=D1422,1,0)))</x:f>
      </x:c>
      <x:c r="N1422" s="120" t="str">
        <x:f>IF(A1422="","",IF(OR(H1422="",I1422=""),"",IFERROR(I1422/H1422,0)))</x:f>
      </x:c>
      <x:c r="O1422" s="113" t="str">
        <x:f>IF(A1422="","",IF(OR(D1422="",E1422=""),"",MAX(0,E1422-D1422)))</x:f>
      </x:c>
      <x:c r="P1422" s="113" t="str">
        <x:f>IF(B1422="","",WEEKDAY(B1422,2))</x:f>
      </x:c>
      <x:c r="Q1422" s="113" t="str">
        <x:f>IF(B1422="","",MONTH(B1422))</x:f>
      </x:c>
      <x:c r="R1422" s="113" t="str">
        <x:f>IF(B1422="","",YEAR(B1422))</x:f>
      </x:c>
    </x:row>
    <x:row r="1423" ht="20" customHeight="1">
      <x:c r="A1423" s="247"/>
      <x:c r="B1423" s="248"/>
      <x:c r="C1423" s="247"/>
      <x:c r="D1423" s="248"/>
      <x:c r="E1423" s="248"/>
      <x:c r="F1423" s="247"/>
      <x:c r="G1423" s="247"/>
      <x:c r="H1423" s="247"/>
      <x:c r="I1423" s="247"/>
      <x:c r="J1423" s="249"/>
      <x:c r="K1423" s="247"/>
      <x:c r="L1423" s="247"/>
      <x:c r="M1423" s="113" t="str">
        <x:f>IF(A1423="","",IF(OR(D1423="",E1423=""),"",IF(E1423&lt;=D1423,1,0)))</x:f>
      </x:c>
      <x:c r="N1423" s="120" t="str">
        <x:f>IF(A1423="","",IF(OR(H1423="",I1423=""),"",IFERROR(I1423/H1423,0)))</x:f>
      </x:c>
      <x:c r="O1423" s="113" t="str">
        <x:f>IF(A1423="","",IF(OR(D1423="",E1423=""),"",MAX(0,E1423-D1423)))</x:f>
      </x:c>
      <x:c r="P1423" s="113" t="str">
        <x:f>IF(B1423="","",WEEKDAY(B1423,2))</x:f>
      </x:c>
      <x:c r="Q1423" s="113" t="str">
        <x:f>IF(B1423="","",MONTH(B1423))</x:f>
      </x:c>
      <x:c r="R1423" s="113" t="str">
        <x:f>IF(B1423="","",YEAR(B1423))</x:f>
      </x:c>
    </x:row>
    <x:row r="1424" ht="20" customHeight="1">
      <x:c r="A1424" s="247"/>
      <x:c r="B1424" s="248"/>
      <x:c r="C1424" s="247"/>
      <x:c r="D1424" s="248"/>
      <x:c r="E1424" s="248"/>
      <x:c r="F1424" s="247"/>
      <x:c r="G1424" s="247"/>
      <x:c r="H1424" s="247"/>
      <x:c r="I1424" s="247"/>
      <x:c r="J1424" s="249"/>
      <x:c r="K1424" s="247"/>
      <x:c r="L1424" s="247"/>
      <x:c r="M1424" s="113" t="str">
        <x:f>IF(A1424="","",IF(OR(D1424="",E1424=""),"",IF(E1424&lt;=D1424,1,0)))</x:f>
      </x:c>
      <x:c r="N1424" s="120" t="str">
        <x:f>IF(A1424="","",IF(OR(H1424="",I1424=""),"",IFERROR(I1424/H1424,0)))</x:f>
      </x:c>
      <x:c r="O1424" s="113" t="str">
        <x:f>IF(A1424="","",IF(OR(D1424="",E1424=""),"",MAX(0,E1424-D1424)))</x:f>
      </x:c>
      <x:c r="P1424" s="113" t="str">
        <x:f>IF(B1424="","",WEEKDAY(B1424,2))</x:f>
      </x:c>
      <x:c r="Q1424" s="113" t="str">
        <x:f>IF(B1424="","",MONTH(B1424))</x:f>
      </x:c>
      <x:c r="R1424" s="113" t="str">
        <x:f>IF(B1424="","",YEAR(B1424))</x:f>
      </x:c>
    </x:row>
    <x:row r="1425" ht="20" customHeight="1">
      <x:c r="A1425" s="247"/>
      <x:c r="B1425" s="248"/>
      <x:c r="C1425" s="247"/>
      <x:c r="D1425" s="248"/>
      <x:c r="E1425" s="248"/>
      <x:c r="F1425" s="247"/>
      <x:c r="G1425" s="247"/>
      <x:c r="H1425" s="247"/>
      <x:c r="I1425" s="247"/>
      <x:c r="J1425" s="249"/>
      <x:c r="K1425" s="247"/>
      <x:c r="L1425" s="247"/>
      <x:c r="M1425" s="113" t="str">
        <x:f>IF(A1425="","",IF(OR(D1425="",E1425=""),"",IF(E1425&lt;=D1425,1,0)))</x:f>
      </x:c>
      <x:c r="N1425" s="120" t="str">
        <x:f>IF(A1425="","",IF(OR(H1425="",I1425=""),"",IFERROR(I1425/H1425,0)))</x:f>
      </x:c>
      <x:c r="O1425" s="113" t="str">
        <x:f>IF(A1425="","",IF(OR(D1425="",E1425=""),"",MAX(0,E1425-D1425)))</x:f>
      </x:c>
      <x:c r="P1425" s="113" t="str">
        <x:f>IF(B1425="","",WEEKDAY(B1425,2))</x:f>
      </x:c>
      <x:c r="Q1425" s="113" t="str">
        <x:f>IF(B1425="","",MONTH(B1425))</x:f>
      </x:c>
      <x:c r="R1425" s="113" t="str">
        <x:f>IF(B1425="","",YEAR(B1425))</x:f>
      </x:c>
    </x:row>
    <x:row r="1426" ht="20" customHeight="1">
      <x:c r="A1426" s="247"/>
      <x:c r="B1426" s="248"/>
      <x:c r="C1426" s="247"/>
      <x:c r="D1426" s="248"/>
      <x:c r="E1426" s="248"/>
      <x:c r="F1426" s="247"/>
      <x:c r="G1426" s="247"/>
      <x:c r="H1426" s="247"/>
      <x:c r="I1426" s="247"/>
      <x:c r="J1426" s="249"/>
      <x:c r="K1426" s="247"/>
      <x:c r="L1426" s="247"/>
      <x:c r="M1426" s="113" t="str">
        <x:f>IF(A1426="","",IF(OR(D1426="",E1426=""),"",IF(E1426&lt;=D1426,1,0)))</x:f>
      </x:c>
      <x:c r="N1426" s="120" t="str">
        <x:f>IF(A1426="","",IF(OR(H1426="",I1426=""),"",IFERROR(I1426/H1426,0)))</x:f>
      </x:c>
      <x:c r="O1426" s="113" t="str">
        <x:f>IF(A1426="","",IF(OR(D1426="",E1426=""),"",MAX(0,E1426-D1426)))</x:f>
      </x:c>
      <x:c r="P1426" s="113" t="str">
        <x:f>IF(B1426="","",WEEKDAY(B1426,2))</x:f>
      </x:c>
      <x:c r="Q1426" s="113" t="str">
        <x:f>IF(B1426="","",MONTH(B1426))</x:f>
      </x:c>
      <x:c r="R1426" s="113" t="str">
        <x:f>IF(B1426="","",YEAR(B1426))</x:f>
      </x:c>
    </x:row>
    <x:row r="1427" ht="20" customHeight="1">
      <x:c r="A1427" s="247"/>
      <x:c r="B1427" s="248"/>
      <x:c r="C1427" s="247"/>
      <x:c r="D1427" s="248"/>
      <x:c r="E1427" s="248"/>
      <x:c r="F1427" s="247"/>
      <x:c r="G1427" s="247"/>
      <x:c r="H1427" s="247"/>
      <x:c r="I1427" s="247"/>
      <x:c r="J1427" s="249"/>
      <x:c r="K1427" s="247"/>
      <x:c r="L1427" s="247"/>
      <x:c r="M1427" s="113" t="str">
        <x:f>IF(A1427="","",IF(OR(D1427="",E1427=""),"",IF(E1427&lt;=D1427,1,0)))</x:f>
      </x:c>
      <x:c r="N1427" s="120" t="str">
        <x:f>IF(A1427="","",IF(OR(H1427="",I1427=""),"",IFERROR(I1427/H1427,0)))</x:f>
      </x:c>
      <x:c r="O1427" s="113" t="str">
        <x:f>IF(A1427="","",IF(OR(D1427="",E1427=""),"",MAX(0,E1427-D1427)))</x:f>
      </x:c>
      <x:c r="P1427" s="113" t="str">
        <x:f>IF(B1427="","",WEEKDAY(B1427,2))</x:f>
      </x:c>
      <x:c r="Q1427" s="113" t="str">
        <x:f>IF(B1427="","",MONTH(B1427))</x:f>
      </x:c>
      <x:c r="R1427" s="113" t="str">
        <x:f>IF(B1427="","",YEAR(B1427))</x:f>
      </x:c>
    </x:row>
    <x:row r="1428" ht="20" customHeight="1">
      <x:c r="A1428" s="247"/>
      <x:c r="B1428" s="248"/>
      <x:c r="C1428" s="247"/>
      <x:c r="D1428" s="248"/>
      <x:c r="E1428" s="248"/>
      <x:c r="F1428" s="247"/>
      <x:c r="G1428" s="247"/>
      <x:c r="H1428" s="247"/>
      <x:c r="I1428" s="247"/>
      <x:c r="J1428" s="249"/>
      <x:c r="K1428" s="247"/>
      <x:c r="L1428" s="247"/>
      <x:c r="M1428" s="113" t="str">
        <x:f>IF(A1428="","",IF(OR(D1428="",E1428=""),"",IF(E1428&lt;=D1428,1,0)))</x:f>
      </x:c>
      <x:c r="N1428" s="120" t="str">
        <x:f>IF(A1428="","",IF(OR(H1428="",I1428=""),"",IFERROR(I1428/H1428,0)))</x:f>
      </x:c>
      <x:c r="O1428" s="113" t="str">
        <x:f>IF(A1428="","",IF(OR(D1428="",E1428=""),"",MAX(0,E1428-D1428)))</x:f>
      </x:c>
      <x:c r="P1428" s="113" t="str">
        <x:f>IF(B1428="","",WEEKDAY(B1428,2))</x:f>
      </x:c>
      <x:c r="Q1428" s="113" t="str">
        <x:f>IF(B1428="","",MONTH(B1428))</x:f>
      </x:c>
      <x:c r="R1428" s="113" t="str">
        <x:f>IF(B1428="","",YEAR(B1428))</x:f>
      </x:c>
    </x:row>
    <x:row r="1429" ht="20" customHeight="1">
      <x:c r="A1429" s="247"/>
      <x:c r="B1429" s="248"/>
      <x:c r="C1429" s="247"/>
      <x:c r="D1429" s="248"/>
      <x:c r="E1429" s="248"/>
      <x:c r="F1429" s="247"/>
      <x:c r="G1429" s="247"/>
      <x:c r="H1429" s="247"/>
      <x:c r="I1429" s="247"/>
      <x:c r="J1429" s="249"/>
      <x:c r="K1429" s="247"/>
      <x:c r="L1429" s="247"/>
      <x:c r="M1429" s="113" t="str">
        <x:f>IF(A1429="","",IF(OR(D1429="",E1429=""),"",IF(E1429&lt;=D1429,1,0)))</x:f>
      </x:c>
      <x:c r="N1429" s="120" t="str">
        <x:f>IF(A1429="","",IF(OR(H1429="",I1429=""),"",IFERROR(I1429/H1429,0)))</x:f>
      </x:c>
      <x:c r="O1429" s="113" t="str">
        <x:f>IF(A1429="","",IF(OR(D1429="",E1429=""),"",MAX(0,E1429-D1429)))</x:f>
      </x:c>
      <x:c r="P1429" s="113" t="str">
        <x:f>IF(B1429="","",WEEKDAY(B1429,2))</x:f>
      </x:c>
      <x:c r="Q1429" s="113" t="str">
        <x:f>IF(B1429="","",MONTH(B1429))</x:f>
      </x:c>
      <x:c r="R1429" s="113" t="str">
        <x:f>IF(B1429="","",YEAR(B1429))</x:f>
      </x:c>
    </x:row>
    <x:row r="1430" ht="20" customHeight="1">
      <x:c r="A1430" s="247"/>
      <x:c r="B1430" s="248"/>
      <x:c r="C1430" s="247"/>
      <x:c r="D1430" s="248"/>
      <x:c r="E1430" s="248"/>
      <x:c r="F1430" s="247"/>
      <x:c r="G1430" s="247"/>
      <x:c r="H1430" s="247"/>
      <x:c r="I1430" s="247"/>
      <x:c r="J1430" s="249"/>
      <x:c r="K1430" s="247"/>
      <x:c r="L1430" s="247"/>
      <x:c r="M1430" s="113" t="str">
        <x:f>IF(A1430="","",IF(OR(D1430="",E1430=""),"",IF(E1430&lt;=D1430,1,0)))</x:f>
      </x:c>
      <x:c r="N1430" s="120" t="str">
        <x:f>IF(A1430="","",IF(OR(H1430="",I1430=""),"",IFERROR(I1430/H1430,0)))</x:f>
      </x:c>
      <x:c r="O1430" s="113" t="str">
        <x:f>IF(A1430="","",IF(OR(D1430="",E1430=""),"",MAX(0,E1430-D1430)))</x:f>
      </x:c>
      <x:c r="P1430" s="113" t="str">
        <x:f>IF(B1430="","",WEEKDAY(B1430,2))</x:f>
      </x:c>
      <x:c r="Q1430" s="113" t="str">
        <x:f>IF(B1430="","",MONTH(B1430))</x:f>
      </x:c>
      <x:c r="R1430" s="113" t="str">
        <x:f>IF(B1430="","",YEAR(B1430))</x:f>
      </x:c>
    </x:row>
    <x:row r="1431" ht="20" customHeight="1">
      <x:c r="A1431" s="247"/>
      <x:c r="B1431" s="248"/>
      <x:c r="C1431" s="247"/>
      <x:c r="D1431" s="248"/>
      <x:c r="E1431" s="248"/>
      <x:c r="F1431" s="247"/>
      <x:c r="G1431" s="247"/>
      <x:c r="H1431" s="247"/>
      <x:c r="I1431" s="247"/>
      <x:c r="J1431" s="249"/>
      <x:c r="K1431" s="247"/>
      <x:c r="L1431" s="247"/>
      <x:c r="M1431" s="113" t="str">
        <x:f>IF(A1431="","",IF(OR(D1431="",E1431=""),"",IF(E1431&lt;=D1431,1,0)))</x:f>
      </x:c>
      <x:c r="N1431" s="120" t="str">
        <x:f>IF(A1431="","",IF(OR(H1431="",I1431=""),"",IFERROR(I1431/H1431,0)))</x:f>
      </x:c>
      <x:c r="O1431" s="113" t="str">
        <x:f>IF(A1431="","",IF(OR(D1431="",E1431=""),"",MAX(0,E1431-D1431)))</x:f>
      </x:c>
      <x:c r="P1431" s="113" t="str">
        <x:f>IF(B1431="","",WEEKDAY(B1431,2))</x:f>
      </x:c>
      <x:c r="Q1431" s="113" t="str">
        <x:f>IF(B1431="","",MONTH(B1431))</x:f>
      </x:c>
      <x:c r="R1431" s="113" t="str">
        <x:f>IF(B1431="","",YEAR(B1431))</x:f>
      </x:c>
    </x:row>
    <x:row r="1432" ht="20" customHeight="1">
      <x:c r="A1432" s="247"/>
      <x:c r="B1432" s="248"/>
      <x:c r="C1432" s="247"/>
      <x:c r="D1432" s="248"/>
      <x:c r="E1432" s="248"/>
      <x:c r="F1432" s="247"/>
      <x:c r="G1432" s="247"/>
      <x:c r="H1432" s="247"/>
      <x:c r="I1432" s="247"/>
      <x:c r="J1432" s="249"/>
      <x:c r="K1432" s="247"/>
      <x:c r="L1432" s="247"/>
      <x:c r="M1432" s="113" t="str">
        <x:f>IF(A1432="","",IF(OR(D1432="",E1432=""),"",IF(E1432&lt;=D1432,1,0)))</x:f>
      </x:c>
      <x:c r="N1432" s="120" t="str">
        <x:f>IF(A1432="","",IF(OR(H1432="",I1432=""),"",IFERROR(I1432/H1432,0)))</x:f>
      </x:c>
      <x:c r="O1432" s="113" t="str">
        <x:f>IF(A1432="","",IF(OR(D1432="",E1432=""),"",MAX(0,E1432-D1432)))</x:f>
      </x:c>
      <x:c r="P1432" s="113" t="str">
        <x:f>IF(B1432="","",WEEKDAY(B1432,2))</x:f>
      </x:c>
      <x:c r="Q1432" s="113" t="str">
        <x:f>IF(B1432="","",MONTH(B1432))</x:f>
      </x:c>
      <x:c r="R1432" s="113" t="str">
        <x:f>IF(B1432="","",YEAR(B1432))</x:f>
      </x:c>
    </x:row>
    <x:row r="1433" ht="20" customHeight="1">
      <x:c r="A1433" s="247"/>
      <x:c r="B1433" s="248"/>
      <x:c r="C1433" s="247"/>
      <x:c r="D1433" s="248"/>
      <x:c r="E1433" s="248"/>
      <x:c r="F1433" s="247"/>
      <x:c r="G1433" s="247"/>
      <x:c r="H1433" s="247"/>
      <x:c r="I1433" s="247"/>
      <x:c r="J1433" s="249"/>
      <x:c r="K1433" s="247"/>
      <x:c r="L1433" s="247"/>
      <x:c r="M1433" s="113" t="str">
        <x:f>IF(A1433="","",IF(OR(D1433="",E1433=""),"",IF(E1433&lt;=D1433,1,0)))</x:f>
      </x:c>
      <x:c r="N1433" s="120" t="str">
        <x:f>IF(A1433="","",IF(OR(H1433="",I1433=""),"",IFERROR(I1433/H1433,0)))</x:f>
      </x:c>
      <x:c r="O1433" s="113" t="str">
        <x:f>IF(A1433="","",IF(OR(D1433="",E1433=""),"",MAX(0,E1433-D1433)))</x:f>
      </x:c>
      <x:c r="P1433" s="113" t="str">
        <x:f>IF(B1433="","",WEEKDAY(B1433,2))</x:f>
      </x:c>
      <x:c r="Q1433" s="113" t="str">
        <x:f>IF(B1433="","",MONTH(B1433))</x:f>
      </x:c>
      <x:c r="R1433" s="113" t="str">
        <x:f>IF(B1433="","",YEAR(B1433))</x:f>
      </x:c>
    </x:row>
    <x:row r="1434" ht="20" customHeight="1">
      <x:c r="A1434" s="247"/>
      <x:c r="B1434" s="248"/>
      <x:c r="C1434" s="247"/>
      <x:c r="D1434" s="248"/>
      <x:c r="E1434" s="248"/>
      <x:c r="F1434" s="247"/>
      <x:c r="G1434" s="247"/>
      <x:c r="H1434" s="247"/>
      <x:c r="I1434" s="247"/>
      <x:c r="J1434" s="249"/>
      <x:c r="K1434" s="247"/>
      <x:c r="L1434" s="247"/>
      <x:c r="M1434" s="113" t="str">
        <x:f>IF(A1434="","",IF(OR(D1434="",E1434=""),"",IF(E1434&lt;=D1434,1,0)))</x:f>
      </x:c>
      <x:c r="N1434" s="120" t="str">
        <x:f>IF(A1434="","",IF(OR(H1434="",I1434=""),"",IFERROR(I1434/H1434,0)))</x:f>
      </x:c>
      <x:c r="O1434" s="113" t="str">
        <x:f>IF(A1434="","",IF(OR(D1434="",E1434=""),"",MAX(0,E1434-D1434)))</x:f>
      </x:c>
      <x:c r="P1434" s="113" t="str">
        <x:f>IF(B1434="","",WEEKDAY(B1434,2))</x:f>
      </x:c>
      <x:c r="Q1434" s="113" t="str">
        <x:f>IF(B1434="","",MONTH(B1434))</x:f>
      </x:c>
      <x:c r="R1434" s="113" t="str">
        <x:f>IF(B1434="","",YEAR(B1434))</x:f>
      </x:c>
    </x:row>
    <x:row r="1435" ht="20" customHeight="1">
      <x:c r="A1435" s="247"/>
      <x:c r="B1435" s="248"/>
      <x:c r="C1435" s="247"/>
      <x:c r="D1435" s="248"/>
      <x:c r="E1435" s="248"/>
      <x:c r="F1435" s="247"/>
      <x:c r="G1435" s="247"/>
      <x:c r="H1435" s="247"/>
      <x:c r="I1435" s="247"/>
      <x:c r="J1435" s="249"/>
      <x:c r="K1435" s="247"/>
      <x:c r="L1435" s="247"/>
      <x:c r="M1435" s="113" t="str">
        <x:f>IF(A1435="","",IF(OR(D1435="",E1435=""),"",IF(E1435&lt;=D1435,1,0)))</x:f>
      </x:c>
      <x:c r="N1435" s="120" t="str">
        <x:f>IF(A1435="","",IF(OR(H1435="",I1435=""),"",IFERROR(I1435/H1435,0)))</x:f>
      </x:c>
      <x:c r="O1435" s="113" t="str">
        <x:f>IF(A1435="","",IF(OR(D1435="",E1435=""),"",MAX(0,E1435-D1435)))</x:f>
      </x:c>
      <x:c r="P1435" s="113" t="str">
        <x:f>IF(B1435="","",WEEKDAY(B1435,2))</x:f>
      </x:c>
      <x:c r="Q1435" s="113" t="str">
        <x:f>IF(B1435="","",MONTH(B1435))</x:f>
      </x:c>
      <x:c r="R1435" s="113" t="str">
        <x:f>IF(B1435="","",YEAR(B1435))</x:f>
      </x:c>
    </x:row>
    <x:row r="1436" ht="20" customHeight="1">
      <x:c r="A1436" s="247"/>
      <x:c r="B1436" s="248"/>
      <x:c r="C1436" s="247"/>
      <x:c r="D1436" s="248"/>
      <x:c r="E1436" s="248"/>
      <x:c r="F1436" s="247"/>
      <x:c r="G1436" s="247"/>
      <x:c r="H1436" s="247"/>
      <x:c r="I1436" s="247"/>
      <x:c r="J1436" s="249"/>
      <x:c r="K1436" s="247"/>
      <x:c r="L1436" s="247"/>
      <x:c r="M1436" s="113" t="str">
        <x:f>IF(A1436="","",IF(OR(D1436="",E1436=""),"",IF(E1436&lt;=D1436,1,0)))</x:f>
      </x:c>
      <x:c r="N1436" s="120" t="str">
        <x:f>IF(A1436="","",IF(OR(H1436="",I1436=""),"",IFERROR(I1436/H1436,0)))</x:f>
      </x:c>
      <x:c r="O1436" s="113" t="str">
        <x:f>IF(A1436="","",IF(OR(D1436="",E1436=""),"",MAX(0,E1436-D1436)))</x:f>
      </x:c>
      <x:c r="P1436" s="113" t="str">
        <x:f>IF(B1436="","",WEEKDAY(B1436,2))</x:f>
      </x:c>
      <x:c r="Q1436" s="113" t="str">
        <x:f>IF(B1436="","",MONTH(B1436))</x:f>
      </x:c>
      <x:c r="R1436" s="113" t="str">
        <x:f>IF(B1436="","",YEAR(B1436))</x:f>
      </x:c>
    </x:row>
    <x:row r="1437" ht="20" customHeight="1">
      <x:c r="A1437" s="247"/>
      <x:c r="B1437" s="248"/>
      <x:c r="C1437" s="247"/>
      <x:c r="D1437" s="248"/>
      <x:c r="E1437" s="248"/>
      <x:c r="F1437" s="247"/>
      <x:c r="G1437" s="247"/>
      <x:c r="H1437" s="247"/>
      <x:c r="I1437" s="247"/>
      <x:c r="J1437" s="249"/>
      <x:c r="K1437" s="247"/>
      <x:c r="L1437" s="247"/>
      <x:c r="M1437" s="113" t="str">
        <x:f>IF(A1437="","",IF(OR(D1437="",E1437=""),"",IF(E1437&lt;=D1437,1,0)))</x:f>
      </x:c>
      <x:c r="N1437" s="120" t="str">
        <x:f>IF(A1437="","",IF(OR(H1437="",I1437=""),"",IFERROR(I1437/H1437,0)))</x:f>
      </x:c>
      <x:c r="O1437" s="113" t="str">
        <x:f>IF(A1437="","",IF(OR(D1437="",E1437=""),"",MAX(0,E1437-D1437)))</x:f>
      </x:c>
      <x:c r="P1437" s="113" t="str">
        <x:f>IF(B1437="","",WEEKDAY(B1437,2))</x:f>
      </x:c>
      <x:c r="Q1437" s="113" t="str">
        <x:f>IF(B1437="","",MONTH(B1437))</x:f>
      </x:c>
      <x:c r="R1437" s="113" t="str">
        <x:f>IF(B1437="","",YEAR(B1437))</x:f>
      </x:c>
    </x:row>
    <x:row r="1438" ht="20" customHeight="1">
      <x:c r="A1438" s="247"/>
      <x:c r="B1438" s="248"/>
      <x:c r="C1438" s="247"/>
      <x:c r="D1438" s="248"/>
      <x:c r="E1438" s="248"/>
      <x:c r="F1438" s="247"/>
      <x:c r="G1438" s="247"/>
      <x:c r="H1438" s="247"/>
      <x:c r="I1438" s="247"/>
      <x:c r="J1438" s="249"/>
      <x:c r="K1438" s="247"/>
      <x:c r="L1438" s="247"/>
      <x:c r="M1438" s="113" t="str">
        <x:f>IF(A1438="","",IF(OR(D1438="",E1438=""),"",IF(E1438&lt;=D1438,1,0)))</x:f>
      </x:c>
      <x:c r="N1438" s="120" t="str">
        <x:f>IF(A1438="","",IF(OR(H1438="",I1438=""),"",IFERROR(I1438/H1438,0)))</x:f>
      </x:c>
      <x:c r="O1438" s="113" t="str">
        <x:f>IF(A1438="","",IF(OR(D1438="",E1438=""),"",MAX(0,E1438-D1438)))</x:f>
      </x:c>
      <x:c r="P1438" s="113" t="str">
        <x:f>IF(B1438="","",WEEKDAY(B1438,2))</x:f>
      </x:c>
      <x:c r="Q1438" s="113" t="str">
        <x:f>IF(B1438="","",MONTH(B1438))</x:f>
      </x:c>
      <x:c r="R1438" s="113" t="str">
        <x:f>IF(B1438="","",YEAR(B1438))</x:f>
      </x:c>
    </x:row>
    <x:row r="1439" ht="20" customHeight="1">
      <x:c r="A1439" s="247"/>
      <x:c r="B1439" s="248"/>
      <x:c r="C1439" s="247"/>
      <x:c r="D1439" s="248"/>
      <x:c r="E1439" s="248"/>
      <x:c r="F1439" s="247"/>
      <x:c r="G1439" s="247"/>
      <x:c r="H1439" s="247"/>
      <x:c r="I1439" s="247"/>
      <x:c r="J1439" s="249"/>
      <x:c r="K1439" s="247"/>
      <x:c r="L1439" s="247"/>
      <x:c r="M1439" s="113" t="str">
        <x:f>IF(A1439="","",IF(OR(D1439="",E1439=""),"",IF(E1439&lt;=D1439,1,0)))</x:f>
      </x:c>
      <x:c r="N1439" s="120" t="str">
        <x:f>IF(A1439="","",IF(OR(H1439="",I1439=""),"",IFERROR(I1439/H1439,0)))</x:f>
      </x:c>
      <x:c r="O1439" s="113" t="str">
        <x:f>IF(A1439="","",IF(OR(D1439="",E1439=""),"",MAX(0,E1439-D1439)))</x:f>
      </x:c>
      <x:c r="P1439" s="113" t="str">
        <x:f>IF(B1439="","",WEEKDAY(B1439,2))</x:f>
      </x:c>
      <x:c r="Q1439" s="113" t="str">
        <x:f>IF(B1439="","",MONTH(B1439))</x:f>
      </x:c>
      <x:c r="R1439" s="113" t="str">
        <x:f>IF(B1439="","",YEAR(B1439))</x:f>
      </x:c>
    </x:row>
    <x:row r="1440" ht="20" customHeight="1">
      <x:c r="A1440" s="247"/>
      <x:c r="B1440" s="248"/>
      <x:c r="C1440" s="247"/>
      <x:c r="D1440" s="248"/>
      <x:c r="E1440" s="248"/>
      <x:c r="F1440" s="247"/>
      <x:c r="G1440" s="247"/>
      <x:c r="H1440" s="247"/>
      <x:c r="I1440" s="247"/>
      <x:c r="J1440" s="249"/>
      <x:c r="K1440" s="247"/>
      <x:c r="L1440" s="247"/>
      <x:c r="M1440" s="113" t="str">
        <x:f>IF(A1440="","",IF(OR(D1440="",E1440=""),"",IF(E1440&lt;=D1440,1,0)))</x:f>
      </x:c>
      <x:c r="N1440" s="120" t="str">
        <x:f>IF(A1440="","",IF(OR(H1440="",I1440=""),"",IFERROR(I1440/H1440,0)))</x:f>
      </x:c>
      <x:c r="O1440" s="113" t="str">
        <x:f>IF(A1440="","",IF(OR(D1440="",E1440=""),"",MAX(0,E1440-D1440)))</x:f>
      </x:c>
      <x:c r="P1440" s="113" t="str">
        <x:f>IF(B1440="","",WEEKDAY(B1440,2))</x:f>
      </x:c>
      <x:c r="Q1440" s="113" t="str">
        <x:f>IF(B1440="","",MONTH(B1440))</x:f>
      </x:c>
      <x:c r="R1440" s="113" t="str">
        <x:f>IF(B1440="","",YEAR(B1440))</x:f>
      </x:c>
    </x:row>
    <x:row r="1441" ht="20" customHeight="1">
      <x:c r="A1441" s="247"/>
      <x:c r="B1441" s="248"/>
      <x:c r="C1441" s="247"/>
      <x:c r="D1441" s="248"/>
      <x:c r="E1441" s="248"/>
      <x:c r="F1441" s="247"/>
      <x:c r="G1441" s="247"/>
      <x:c r="H1441" s="247"/>
      <x:c r="I1441" s="247"/>
      <x:c r="J1441" s="249"/>
      <x:c r="K1441" s="247"/>
      <x:c r="L1441" s="247"/>
      <x:c r="M1441" s="113" t="str">
        <x:f>IF(A1441="","",IF(OR(D1441="",E1441=""),"",IF(E1441&lt;=D1441,1,0)))</x:f>
      </x:c>
      <x:c r="N1441" s="120" t="str">
        <x:f>IF(A1441="","",IF(OR(H1441="",I1441=""),"",IFERROR(I1441/H1441,0)))</x:f>
      </x:c>
      <x:c r="O1441" s="113" t="str">
        <x:f>IF(A1441="","",IF(OR(D1441="",E1441=""),"",MAX(0,E1441-D1441)))</x:f>
      </x:c>
      <x:c r="P1441" s="113" t="str">
        <x:f>IF(B1441="","",WEEKDAY(B1441,2))</x:f>
      </x:c>
      <x:c r="Q1441" s="113" t="str">
        <x:f>IF(B1441="","",MONTH(B1441))</x:f>
      </x:c>
      <x:c r="R1441" s="113" t="str">
        <x:f>IF(B1441="","",YEAR(B1441))</x:f>
      </x:c>
    </x:row>
    <x:row r="1442" ht="20" customHeight="1">
      <x:c r="A1442" s="247"/>
      <x:c r="B1442" s="248"/>
      <x:c r="C1442" s="247"/>
      <x:c r="D1442" s="248"/>
      <x:c r="E1442" s="248"/>
      <x:c r="F1442" s="247"/>
      <x:c r="G1442" s="247"/>
      <x:c r="H1442" s="247"/>
      <x:c r="I1442" s="247"/>
      <x:c r="J1442" s="249"/>
      <x:c r="K1442" s="247"/>
      <x:c r="L1442" s="247"/>
      <x:c r="M1442" s="113" t="str">
        <x:f>IF(A1442="","",IF(OR(D1442="",E1442=""),"",IF(E1442&lt;=D1442,1,0)))</x:f>
      </x:c>
      <x:c r="N1442" s="120" t="str">
        <x:f>IF(A1442="","",IF(OR(H1442="",I1442=""),"",IFERROR(I1442/H1442,0)))</x:f>
      </x:c>
      <x:c r="O1442" s="113" t="str">
        <x:f>IF(A1442="","",IF(OR(D1442="",E1442=""),"",MAX(0,E1442-D1442)))</x:f>
      </x:c>
      <x:c r="P1442" s="113" t="str">
        <x:f>IF(B1442="","",WEEKDAY(B1442,2))</x:f>
      </x:c>
      <x:c r="Q1442" s="113" t="str">
        <x:f>IF(B1442="","",MONTH(B1442))</x:f>
      </x:c>
      <x:c r="R1442" s="113" t="str">
        <x:f>IF(B1442="","",YEAR(B1442))</x:f>
      </x:c>
    </x:row>
    <x:row r="1443" ht="20" customHeight="1">
      <x:c r="A1443" s="247"/>
      <x:c r="B1443" s="248"/>
      <x:c r="C1443" s="247"/>
      <x:c r="D1443" s="248"/>
      <x:c r="E1443" s="248"/>
      <x:c r="F1443" s="247"/>
      <x:c r="G1443" s="247"/>
      <x:c r="H1443" s="247"/>
      <x:c r="I1443" s="247"/>
      <x:c r="J1443" s="249"/>
      <x:c r="K1443" s="247"/>
      <x:c r="L1443" s="247"/>
      <x:c r="M1443" s="113" t="str">
        <x:f>IF(A1443="","",IF(OR(D1443="",E1443=""),"",IF(E1443&lt;=D1443,1,0)))</x:f>
      </x:c>
      <x:c r="N1443" s="120" t="str">
        <x:f>IF(A1443="","",IF(OR(H1443="",I1443=""),"",IFERROR(I1443/H1443,0)))</x:f>
      </x:c>
      <x:c r="O1443" s="113" t="str">
        <x:f>IF(A1443="","",IF(OR(D1443="",E1443=""),"",MAX(0,E1443-D1443)))</x:f>
      </x:c>
      <x:c r="P1443" s="113" t="str">
        <x:f>IF(B1443="","",WEEKDAY(B1443,2))</x:f>
      </x:c>
      <x:c r="Q1443" s="113" t="str">
        <x:f>IF(B1443="","",MONTH(B1443))</x:f>
      </x:c>
      <x:c r="R1443" s="113" t="str">
        <x:f>IF(B1443="","",YEAR(B1443))</x:f>
      </x:c>
    </x:row>
    <x:row r="1444" ht="20" customHeight="1">
      <x:c r="A1444" s="247"/>
      <x:c r="B1444" s="248"/>
      <x:c r="C1444" s="247"/>
      <x:c r="D1444" s="248"/>
      <x:c r="E1444" s="248"/>
      <x:c r="F1444" s="247"/>
      <x:c r="G1444" s="247"/>
      <x:c r="H1444" s="247"/>
      <x:c r="I1444" s="247"/>
      <x:c r="J1444" s="249"/>
      <x:c r="K1444" s="247"/>
      <x:c r="L1444" s="247"/>
      <x:c r="M1444" s="113" t="str">
        <x:f>IF(A1444="","",IF(OR(D1444="",E1444=""),"",IF(E1444&lt;=D1444,1,0)))</x:f>
      </x:c>
      <x:c r="N1444" s="120" t="str">
        <x:f>IF(A1444="","",IF(OR(H1444="",I1444=""),"",IFERROR(I1444/H1444,0)))</x:f>
      </x:c>
      <x:c r="O1444" s="113" t="str">
        <x:f>IF(A1444="","",IF(OR(D1444="",E1444=""),"",MAX(0,E1444-D1444)))</x:f>
      </x:c>
      <x:c r="P1444" s="113" t="str">
        <x:f>IF(B1444="","",WEEKDAY(B1444,2))</x:f>
      </x:c>
      <x:c r="Q1444" s="113" t="str">
        <x:f>IF(B1444="","",MONTH(B1444))</x:f>
      </x:c>
      <x:c r="R1444" s="113" t="str">
        <x:f>IF(B1444="","",YEAR(B1444))</x:f>
      </x:c>
    </x:row>
    <x:row r="1445" ht="20" customHeight="1">
      <x:c r="A1445" s="247"/>
      <x:c r="B1445" s="248"/>
      <x:c r="C1445" s="247"/>
      <x:c r="D1445" s="248"/>
      <x:c r="E1445" s="248"/>
      <x:c r="F1445" s="247"/>
      <x:c r="G1445" s="247"/>
      <x:c r="H1445" s="247"/>
      <x:c r="I1445" s="247"/>
      <x:c r="J1445" s="249"/>
      <x:c r="K1445" s="247"/>
      <x:c r="L1445" s="247"/>
      <x:c r="M1445" s="113" t="str">
        <x:f>IF(A1445="","",IF(OR(D1445="",E1445=""),"",IF(E1445&lt;=D1445,1,0)))</x:f>
      </x:c>
      <x:c r="N1445" s="120" t="str">
        <x:f>IF(A1445="","",IF(OR(H1445="",I1445=""),"",IFERROR(I1445/H1445,0)))</x:f>
      </x:c>
      <x:c r="O1445" s="113" t="str">
        <x:f>IF(A1445="","",IF(OR(D1445="",E1445=""),"",MAX(0,E1445-D1445)))</x:f>
      </x:c>
      <x:c r="P1445" s="113" t="str">
        <x:f>IF(B1445="","",WEEKDAY(B1445,2))</x:f>
      </x:c>
      <x:c r="Q1445" s="113" t="str">
        <x:f>IF(B1445="","",MONTH(B1445))</x:f>
      </x:c>
      <x:c r="R1445" s="113" t="str">
        <x:f>IF(B1445="","",YEAR(B1445))</x:f>
      </x:c>
    </x:row>
    <x:row r="1446" ht="20" customHeight="1">
      <x:c r="A1446" s="247"/>
      <x:c r="B1446" s="248"/>
      <x:c r="C1446" s="247"/>
      <x:c r="D1446" s="248"/>
      <x:c r="E1446" s="248"/>
      <x:c r="F1446" s="247"/>
      <x:c r="G1446" s="247"/>
      <x:c r="H1446" s="247"/>
      <x:c r="I1446" s="247"/>
      <x:c r="J1446" s="249"/>
      <x:c r="K1446" s="247"/>
      <x:c r="L1446" s="247"/>
      <x:c r="M1446" s="113" t="str">
        <x:f>IF(A1446="","",IF(OR(D1446="",E1446=""),"",IF(E1446&lt;=D1446,1,0)))</x:f>
      </x:c>
      <x:c r="N1446" s="120" t="str">
        <x:f>IF(A1446="","",IF(OR(H1446="",I1446=""),"",IFERROR(I1446/H1446,0)))</x:f>
      </x:c>
      <x:c r="O1446" s="113" t="str">
        <x:f>IF(A1446="","",IF(OR(D1446="",E1446=""),"",MAX(0,E1446-D1446)))</x:f>
      </x:c>
      <x:c r="P1446" s="113" t="str">
        <x:f>IF(B1446="","",WEEKDAY(B1446,2))</x:f>
      </x:c>
      <x:c r="Q1446" s="113" t="str">
        <x:f>IF(B1446="","",MONTH(B1446))</x:f>
      </x:c>
      <x:c r="R1446" s="113" t="str">
        <x:f>IF(B1446="","",YEAR(B1446))</x:f>
      </x:c>
    </x:row>
    <x:row r="1447" ht="20" customHeight="1">
      <x:c r="A1447" s="247"/>
      <x:c r="B1447" s="248"/>
      <x:c r="C1447" s="247"/>
      <x:c r="D1447" s="248"/>
      <x:c r="E1447" s="248"/>
      <x:c r="F1447" s="247"/>
      <x:c r="G1447" s="247"/>
      <x:c r="H1447" s="247"/>
      <x:c r="I1447" s="247"/>
      <x:c r="J1447" s="249"/>
      <x:c r="K1447" s="247"/>
      <x:c r="L1447" s="247"/>
      <x:c r="M1447" s="113" t="str">
        <x:f>IF(A1447="","",IF(OR(D1447="",E1447=""),"",IF(E1447&lt;=D1447,1,0)))</x:f>
      </x:c>
      <x:c r="N1447" s="120" t="str">
        <x:f>IF(A1447="","",IF(OR(H1447="",I1447=""),"",IFERROR(I1447/H1447,0)))</x:f>
      </x:c>
      <x:c r="O1447" s="113" t="str">
        <x:f>IF(A1447="","",IF(OR(D1447="",E1447=""),"",MAX(0,E1447-D1447)))</x:f>
      </x:c>
      <x:c r="P1447" s="113" t="str">
        <x:f>IF(B1447="","",WEEKDAY(B1447,2))</x:f>
      </x:c>
      <x:c r="Q1447" s="113" t="str">
        <x:f>IF(B1447="","",MONTH(B1447))</x:f>
      </x:c>
      <x:c r="R1447" s="113" t="str">
        <x:f>IF(B1447="","",YEAR(B1447))</x:f>
      </x:c>
    </x:row>
    <x:row r="1448" ht="20" customHeight="1">
      <x:c r="A1448" s="247"/>
      <x:c r="B1448" s="248"/>
      <x:c r="C1448" s="247"/>
      <x:c r="D1448" s="248"/>
      <x:c r="E1448" s="248"/>
      <x:c r="F1448" s="247"/>
      <x:c r="G1448" s="247"/>
      <x:c r="H1448" s="247"/>
      <x:c r="I1448" s="247"/>
      <x:c r="J1448" s="249"/>
      <x:c r="K1448" s="247"/>
      <x:c r="L1448" s="247"/>
      <x:c r="M1448" s="113" t="str">
        <x:f>IF(A1448="","",IF(OR(D1448="",E1448=""),"",IF(E1448&lt;=D1448,1,0)))</x:f>
      </x:c>
      <x:c r="N1448" s="120" t="str">
        <x:f>IF(A1448="","",IF(OR(H1448="",I1448=""),"",IFERROR(I1448/H1448,0)))</x:f>
      </x:c>
      <x:c r="O1448" s="113" t="str">
        <x:f>IF(A1448="","",IF(OR(D1448="",E1448=""),"",MAX(0,E1448-D1448)))</x:f>
      </x:c>
      <x:c r="P1448" s="113" t="str">
        <x:f>IF(B1448="","",WEEKDAY(B1448,2))</x:f>
      </x:c>
      <x:c r="Q1448" s="113" t="str">
        <x:f>IF(B1448="","",MONTH(B1448))</x:f>
      </x:c>
      <x:c r="R1448" s="113" t="str">
        <x:f>IF(B1448="","",YEAR(B1448))</x:f>
      </x:c>
    </x:row>
    <x:row r="1449" ht="20" customHeight="1">
      <x:c r="A1449" s="247"/>
      <x:c r="B1449" s="248"/>
      <x:c r="C1449" s="247"/>
      <x:c r="D1449" s="248"/>
      <x:c r="E1449" s="248"/>
      <x:c r="F1449" s="247"/>
      <x:c r="G1449" s="247"/>
      <x:c r="H1449" s="247"/>
      <x:c r="I1449" s="247"/>
      <x:c r="J1449" s="249"/>
      <x:c r="K1449" s="247"/>
      <x:c r="L1449" s="247"/>
      <x:c r="M1449" s="113" t="str">
        <x:f>IF(A1449="","",IF(OR(D1449="",E1449=""),"",IF(E1449&lt;=D1449,1,0)))</x:f>
      </x:c>
      <x:c r="N1449" s="120" t="str">
        <x:f>IF(A1449="","",IF(OR(H1449="",I1449=""),"",IFERROR(I1449/H1449,0)))</x:f>
      </x:c>
      <x:c r="O1449" s="113" t="str">
        <x:f>IF(A1449="","",IF(OR(D1449="",E1449=""),"",MAX(0,E1449-D1449)))</x:f>
      </x:c>
      <x:c r="P1449" s="113" t="str">
        <x:f>IF(B1449="","",WEEKDAY(B1449,2))</x:f>
      </x:c>
      <x:c r="Q1449" s="113" t="str">
        <x:f>IF(B1449="","",MONTH(B1449))</x:f>
      </x:c>
      <x:c r="R1449" s="113" t="str">
        <x:f>IF(B1449="","",YEAR(B1449))</x:f>
      </x:c>
    </x:row>
    <x:row r="1450" ht="20" customHeight="1">
      <x:c r="A1450" s="247"/>
      <x:c r="B1450" s="248"/>
      <x:c r="C1450" s="247"/>
      <x:c r="D1450" s="248"/>
      <x:c r="E1450" s="248"/>
      <x:c r="F1450" s="247"/>
      <x:c r="G1450" s="247"/>
      <x:c r="H1450" s="247"/>
      <x:c r="I1450" s="247"/>
      <x:c r="J1450" s="249"/>
      <x:c r="K1450" s="247"/>
      <x:c r="L1450" s="247"/>
      <x:c r="M1450" s="113" t="str">
        <x:f>IF(A1450="","",IF(OR(D1450="",E1450=""),"",IF(E1450&lt;=D1450,1,0)))</x:f>
      </x:c>
      <x:c r="N1450" s="120" t="str">
        <x:f>IF(A1450="","",IF(OR(H1450="",I1450=""),"",IFERROR(I1450/H1450,0)))</x:f>
      </x:c>
      <x:c r="O1450" s="113" t="str">
        <x:f>IF(A1450="","",IF(OR(D1450="",E1450=""),"",MAX(0,E1450-D1450)))</x:f>
      </x:c>
      <x:c r="P1450" s="113" t="str">
        <x:f>IF(B1450="","",WEEKDAY(B1450,2))</x:f>
      </x:c>
      <x:c r="Q1450" s="113" t="str">
        <x:f>IF(B1450="","",MONTH(B1450))</x:f>
      </x:c>
      <x:c r="R1450" s="113" t="str">
        <x:f>IF(B1450="","",YEAR(B1450))</x:f>
      </x:c>
    </x:row>
    <x:row r="1451" ht="20" customHeight="1">
      <x:c r="A1451" s="247"/>
      <x:c r="B1451" s="248"/>
      <x:c r="C1451" s="247"/>
      <x:c r="D1451" s="248"/>
      <x:c r="E1451" s="248"/>
      <x:c r="F1451" s="247"/>
      <x:c r="G1451" s="247"/>
      <x:c r="H1451" s="247"/>
      <x:c r="I1451" s="247"/>
      <x:c r="J1451" s="249"/>
      <x:c r="K1451" s="247"/>
      <x:c r="L1451" s="247"/>
      <x:c r="M1451" s="113" t="str">
        <x:f>IF(A1451="","",IF(OR(D1451="",E1451=""),"",IF(E1451&lt;=D1451,1,0)))</x:f>
      </x:c>
      <x:c r="N1451" s="120" t="str">
        <x:f>IF(A1451="","",IF(OR(H1451="",I1451=""),"",IFERROR(I1451/H1451,0)))</x:f>
      </x:c>
      <x:c r="O1451" s="113" t="str">
        <x:f>IF(A1451="","",IF(OR(D1451="",E1451=""),"",MAX(0,E1451-D1451)))</x:f>
      </x:c>
      <x:c r="P1451" s="113" t="str">
        <x:f>IF(B1451="","",WEEKDAY(B1451,2))</x:f>
      </x:c>
      <x:c r="Q1451" s="113" t="str">
        <x:f>IF(B1451="","",MONTH(B1451))</x:f>
      </x:c>
      <x:c r="R1451" s="113" t="str">
        <x:f>IF(B1451="","",YEAR(B1451))</x:f>
      </x:c>
    </x:row>
    <x:row r="1452" ht="20" customHeight="1">
      <x:c r="A1452" s="247"/>
      <x:c r="B1452" s="248"/>
      <x:c r="C1452" s="247"/>
      <x:c r="D1452" s="248"/>
      <x:c r="E1452" s="248"/>
      <x:c r="F1452" s="247"/>
      <x:c r="G1452" s="247"/>
      <x:c r="H1452" s="247"/>
      <x:c r="I1452" s="247"/>
      <x:c r="J1452" s="249"/>
      <x:c r="K1452" s="247"/>
      <x:c r="L1452" s="247"/>
      <x:c r="M1452" s="113" t="str">
        <x:f>IF(A1452="","",IF(OR(D1452="",E1452=""),"",IF(E1452&lt;=D1452,1,0)))</x:f>
      </x:c>
      <x:c r="N1452" s="120" t="str">
        <x:f>IF(A1452="","",IF(OR(H1452="",I1452=""),"",IFERROR(I1452/H1452,0)))</x:f>
      </x:c>
      <x:c r="O1452" s="113" t="str">
        <x:f>IF(A1452="","",IF(OR(D1452="",E1452=""),"",MAX(0,E1452-D1452)))</x:f>
      </x:c>
      <x:c r="P1452" s="113" t="str">
        <x:f>IF(B1452="","",WEEKDAY(B1452,2))</x:f>
      </x:c>
      <x:c r="Q1452" s="113" t="str">
        <x:f>IF(B1452="","",MONTH(B1452))</x:f>
      </x:c>
      <x:c r="R1452" s="113" t="str">
        <x:f>IF(B1452="","",YEAR(B1452))</x:f>
      </x:c>
    </x:row>
    <x:row r="1453" ht="20" customHeight="1">
      <x:c r="A1453" s="247"/>
      <x:c r="B1453" s="248"/>
      <x:c r="C1453" s="247"/>
      <x:c r="D1453" s="248"/>
      <x:c r="E1453" s="248"/>
      <x:c r="F1453" s="247"/>
      <x:c r="G1453" s="247"/>
      <x:c r="H1453" s="247"/>
      <x:c r="I1453" s="247"/>
      <x:c r="J1453" s="249"/>
      <x:c r="K1453" s="247"/>
      <x:c r="L1453" s="247"/>
      <x:c r="M1453" s="113" t="str">
        <x:f>IF(A1453="","",IF(OR(D1453="",E1453=""),"",IF(E1453&lt;=D1453,1,0)))</x:f>
      </x:c>
      <x:c r="N1453" s="120" t="str">
        <x:f>IF(A1453="","",IF(OR(H1453="",I1453=""),"",IFERROR(I1453/H1453,0)))</x:f>
      </x:c>
      <x:c r="O1453" s="113" t="str">
        <x:f>IF(A1453="","",IF(OR(D1453="",E1453=""),"",MAX(0,E1453-D1453)))</x:f>
      </x:c>
      <x:c r="P1453" s="113" t="str">
        <x:f>IF(B1453="","",WEEKDAY(B1453,2))</x:f>
      </x:c>
      <x:c r="Q1453" s="113" t="str">
        <x:f>IF(B1453="","",MONTH(B1453))</x:f>
      </x:c>
      <x:c r="R1453" s="113" t="str">
        <x:f>IF(B1453="","",YEAR(B1453))</x:f>
      </x:c>
    </x:row>
    <x:row r="1454" ht="20" customHeight="1">
      <x:c r="A1454" s="247"/>
      <x:c r="B1454" s="248"/>
      <x:c r="C1454" s="247"/>
      <x:c r="D1454" s="248"/>
      <x:c r="E1454" s="248"/>
      <x:c r="F1454" s="247"/>
      <x:c r="G1454" s="247"/>
      <x:c r="H1454" s="247"/>
      <x:c r="I1454" s="247"/>
      <x:c r="J1454" s="249"/>
      <x:c r="K1454" s="247"/>
      <x:c r="L1454" s="247"/>
      <x:c r="M1454" s="113" t="str">
        <x:f>IF(A1454="","",IF(OR(D1454="",E1454=""),"",IF(E1454&lt;=D1454,1,0)))</x:f>
      </x:c>
      <x:c r="N1454" s="120" t="str">
        <x:f>IF(A1454="","",IF(OR(H1454="",I1454=""),"",IFERROR(I1454/H1454,0)))</x:f>
      </x:c>
      <x:c r="O1454" s="113" t="str">
        <x:f>IF(A1454="","",IF(OR(D1454="",E1454=""),"",MAX(0,E1454-D1454)))</x:f>
      </x:c>
      <x:c r="P1454" s="113" t="str">
        <x:f>IF(B1454="","",WEEKDAY(B1454,2))</x:f>
      </x:c>
      <x:c r="Q1454" s="113" t="str">
        <x:f>IF(B1454="","",MONTH(B1454))</x:f>
      </x:c>
      <x:c r="R1454" s="113" t="str">
        <x:f>IF(B1454="","",YEAR(B1454))</x:f>
      </x:c>
    </x:row>
    <x:row r="1455" ht="20" customHeight="1">
      <x:c r="A1455" s="247"/>
      <x:c r="B1455" s="248"/>
      <x:c r="C1455" s="247"/>
      <x:c r="D1455" s="248"/>
      <x:c r="E1455" s="248"/>
      <x:c r="F1455" s="247"/>
      <x:c r="G1455" s="247"/>
      <x:c r="H1455" s="247"/>
      <x:c r="I1455" s="247"/>
      <x:c r="J1455" s="249"/>
      <x:c r="K1455" s="247"/>
      <x:c r="L1455" s="247"/>
      <x:c r="M1455" s="113" t="str">
        <x:f>IF(A1455="","",IF(OR(D1455="",E1455=""),"",IF(E1455&lt;=D1455,1,0)))</x:f>
      </x:c>
      <x:c r="N1455" s="120" t="str">
        <x:f>IF(A1455="","",IF(OR(H1455="",I1455=""),"",IFERROR(I1455/H1455,0)))</x:f>
      </x:c>
      <x:c r="O1455" s="113" t="str">
        <x:f>IF(A1455="","",IF(OR(D1455="",E1455=""),"",MAX(0,E1455-D1455)))</x:f>
      </x:c>
      <x:c r="P1455" s="113" t="str">
        <x:f>IF(B1455="","",WEEKDAY(B1455,2))</x:f>
      </x:c>
      <x:c r="Q1455" s="113" t="str">
        <x:f>IF(B1455="","",MONTH(B1455))</x:f>
      </x:c>
      <x:c r="R1455" s="113" t="str">
        <x:f>IF(B1455="","",YEAR(B1455))</x:f>
      </x:c>
    </x:row>
    <x:row r="1456" ht="20" customHeight="1">
      <x:c r="A1456" s="247"/>
      <x:c r="B1456" s="248"/>
      <x:c r="C1456" s="247"/>
      <x:c r="D1456" s="248"/>
      <x:c r="E1456" s="248"/>
      <x:c r="F1456" s="247"/>
      <x:c r="G1456" s="247"/>
      <x:c r="H1456" s="247"/>
      <x:c r="I1456" s="247"/>
      <x:c r="J1456" s="249"/>
      <x:c r="K1456" s="247"/>
      <x:c r="L1456" s="247"/>
      <x:c r="M1456" s="113" t="str">
        <x:f>IF(A1456="","",IF(OR(D1456="",E1456=""),"",IF(E1456&lt;=D1456,1,0)))</x:f>
      </x:c>
      <x:c r="N1456" s="120" t="str">
        <x:f>IF(A1456="","",IF(OR(H1456="",I1456=""),"",IFERROR(I1456/H1456,0)))</x:f>
      </x:c>
      <x:c r="O1456" s="113" t="str">
        <x:f>IF(A1456="","",IF(OR(D1456="",E1456=""),"",MAX(0,E1456-D1456)))</x:f>
      </x:c>
      <x:c r="P1456" s="113" t="str">
        <x:f>IF(B1456="","",WEEKDAY(B1456,2))</x:f>
      </x:c>
      <x:c r="Q1456" s="113" t="str">
        <x:f>IF(B1456="","",MONTH(B1456))</x:f>
      </x:c>
      <x:c r="R1456" s="113" t="str">
        <x:f>IF(B1456="","",YEAR(B1456))</x:f>
      </x:c>
    </x:row>
    <x:row r="1457" ht="20" customHeight="1">
      <x:c r="A1457" s="247"/>
      <x:c r="B1457" s="248"/>
      <x:c r="C1457" s="247"/>
      <x:c r="D1457" s="248"/>
      <x:c r="E1457" s="248"/>
      <x:c r="F1457" s="247"/>
      <x:c r="G1457" s="247"/>
      <x:c r="H1457" s="247"/>
      <x:c r="I1457" s="247"/>
      <x:c r="J1457" s="249"/>
      <x:c r="K1457" s="247"/>
      <x:c r="L1457" s="247"/>
      <x:c r="M1457" s="113" t="str">
        <x:f>IF(A1457="","",IF(OR(D1457="",E1457=""),"",IF(E1457&lt;=D1457,1,0)))</x:f>
      </x:c>
      <x:c r="N1457" s="120" t="str">
        <x:f>IF(A1457="","",IF(OR(H1457="",I1457=""),"",IFERROR(I1457/H1457,0)))</x:f>
      </x:c>
      <x:c r="O1457" s="113" t="str">
        <x:f>IF(A1457="","",IF(OR(D1457="",E1457=""),"",MAX(0,E1457-D1457)))</x:f>
      </x:c>
      <x:c r="P1457" s="113" t="str">
        <x:f>IF(B1457="","",WEEKDAY(B1457,2))</x:f>
      </x:c>
      <x:c r="Q1457" s="113" t="str">
        <x:f>IF(B1457="","",MONTH(B1457))</x:f>
      </x:c>
      <x:c r="R1457" s="113" t="str">
        <x:f>IF(B1457="","",YEAR(B1457))</x:f>
      </x:c>
    </x:row>
    <x:row r="1458" ht="20" customHeight="1">
      <x:c r="A1458" s="247"/>
      <x:c r="B1458" s="248"/>
      <x:c r="C1458" s="247"/>
      <x:c r="D1458" s="248"/>
      <x:c r="E1458" s="248"/>
      <x:c r="F1458" s="247"/>
      <x:c r="G1458" s="247"/>
      <x:c r="H1458" s="247"/>
      <x:c r="I1458" s="247"/>
      <x:c r="J1458" s="249"/>
      <x:c r="K1458" s="247"/>
      <x:c r="L1458" s="247"/>
      <x:c r="M1458" s="113" t="str">
        <x:f>IF(A1458="","",IF(OR(D1458="",E1458=""),"",IF(E1458&lt;=D1458,1,0)))</x:f>
      </x:c>
      <x:c r="N1458" s="120" t="str">
        <x:f>IF(A1458="","",IF(OR(H1458="",I1458=""),"",IFERROR(I1458/H1458,0)))</x:f>
      </x:c>
      <x:c r="O1458" s="113" t="str">
        <x:f>IF(A1458="","",IF(OR(D1458="",E1458=""),"",MAX(0,E1458-D1458)))</x:f>
      </x:c>
      <x:c r="P1458" s="113" t="str">
        <x:f>IF(B1458="","",WEEKDAY(B1458,2))</x:f>
      </x:c>
      <x:c r="Q1458" s="113" t="str">
        <x:f>IF(B1458="","",MONTH(B1458))</x:f>
      </x:c>
      <x:c r="R1458" s="113" t="str">
        <x:f>IF(B1458="","",YEAR(B1458))</x:f>
      </x:c>
    </x:row>
    <x:row r="1459" ht="20" customHeight="1">
      <x:c r="A1459" s="247"/>
      <x:c r="B1459" s="248"/>
      <x:c r="C1459" s="247"/>
      <x:c r="D1459" s="248"/>
      <x:c r="E1459" s="248"/>
      <x:c r="F1459" s="247"/>
      <x:c r="G1459" s="247"/>
      <x:c r="H1459" s="247"/>
      <x:c r="I1459" s="247"/>
      <x:c r="J1459" s="249"/>
      <x:c r="K1459" s="247"/>
      <x:c r="L1459" s="247"/>
      <x:c r="M1459" s="113" t="str">
        <x:f>IF(A1459="","",IF(OR(D1459="",E1459=""),"",IF(E1459&lt;=D1459,1,0)))</x:f>
      </x:c>
      <x:c r="N1459" s="120" t="str">
        <x:f>IF(A1459="","",IF(OR(H1459="",I1459=""),"",IFERROR(I1459/H1459,0)))</x:f>
      </x:c>
      <x:c r="O1459" s="113" t="str">
        <x:f>IF(A1459="","",IF(OR(D1459="",E1459=""),"",MAX(0,E1459-D1459)))</x:f>
      </x:c>
      <x:c r="P1459" s="113" t="str">
        <x:f>IF(B1459="","",WEEKDAY(B1459,2))</x:f>
      </x:c>
      <x:c r="Q1459" s="113" t="str">
        <x:f>IF(B1459="","",MONTH(B1459))</x:f>
      </x:c>
      <x:c r="R1459" s="113" t="str">
        <x:f>IF(B1459="","",YEAR(B1459))</x:f>
      </x:c>
    </x:row>
    <x:row r="1460" ht="20" customHeight="1">
      <x:c r="A1460" s="247"/>
      <x:c r="B1460" s="248"/>
      <x:c r="C1460" s="247"/>
      <x:c r="D1460" s="248"/>
      <x:c r="E1460" s="248"/>
      <x:c r="F1460" s="247"/>
      <x:c r="G1460" s="247"/>
      <x:c r="H1460" s="247"/>
      <x:c r="I1460" s="247"/>
      <x:c r="J1460" s="249"/>
      <x:c r="K1460" s="247"/>
      <x:c r="L1460" s="247"/>
      <x:c r="M1460" s="113" t="str">
        <x:f>IF(A1460="","",IF(OR(D1460="",E1460=""),"",IF(E1460&lt;=D1460,1,0)))</x:f>
      </x:c>
      <x:c r="N1460" s="120" t="str">
        <x:f>IF(A1460="","",IF(OR(H1460="",I1460=""),"",IFERROR(I1460/H1460,0)))</x:f>
      </x:c>
      <x:c r="O1460" s="113" t="str">
        <x:f>IF(A1460="","",IF(OR(D1460="",E1460=""),"",MAX(0,E1460-D1460)))</x:f>
      </x:c>
      <x:c r="P1460" s="113" t="str">
        <x:f>IF(B1460="","",WEEKDAY(B1460,2))</x:f>
      </x:c>
      <x:c r="Q1460" s="113" t="str">
        <x:f>IF(B1460="","",MONTH(B1460))</x:f>
      </x:c>
      <x:c r="R1460" s="113" t="str">
        <x:f>IF(B1460="","",YEAR(B1460))</x:f>
      </x:c>
    </x:row>
    <x:row r="1461" ht="20" customHeight="1">
      <x:c r="A1461" s="247"/>
      <x:c r="B1461" s="248"/>
      <x:c r="C1461" s="247"/>
      <x:c r="D1461" s="248"/>
      <x:c r="E1461" s="248"/>
      <x:c r="F1461" s="247"/>
      <x:c r="G1461" s="247"/>
      <x:c r="H1461" s="247"/>
      <x:c r="I1461" s="247"/>
      <x:c r="J1461" s="249"/>
      <x:c r="K1461" s="247"/>
      <x:c r="L1461" s="247"/>
      <x:c r="M1461" s="113" t="str">
        <x:f>IF(A1461="","",IF(OR(D1461="",E1461=""),"",IF(E1461&lt;=D1461,1,0)))</x:f>
      </x:c>
      <x:c r="N1461" s="120" t="str">
        <x:f>IF(A1461="","",IF(OR(H1461="",I1461=""),"",IFERROR(I1461/H1461,0)))</x:f>
      </x:c>
      <x:c r="O1461" s="113" t="str">
        <x:f>IF(A1461="","",IF(OR(D1461="",E1461=""),"",MAX(0,E1461-D1461)))</x:f>
      </x:c>
      <x:c r="P1461" s="113" t="str">
        <x:f>IF(B1461="","",WEEKDAY(B1461,2))</x:f>
      </x:c>
      <x:c r="Q1461" s="113" t="str">
        <x:f>IF(B1461="","",MONTH(B1461))</x:f>
      </x:c>
      <x:c r="R1461" s="113" t="str">
        <x:f>IF(B1461="","",YEAR(B1461))</x:f>
      </x:c>
    </x:row>
    <x:row r="1462" ht="20" customHeight="1">
      <x:c r="A1462" s="247"/>
      <x:c r="B1462" s="248"/>
      <x:c r="C1462" s="247"/>
      <x:c r="D1462" s="248"/>
      <x:c r="E1462" s="248"/>
      <x:c r="F1462" s="247"/>
      <x:c r="G1462" s="247"/>
      <x:c r="H1462" s="247"/>
      <x:c r="I1462" s="247"/>
      <x:c r="J1462" s="249"/>
      <x:c r="K1462" s="247"/>
      <x:c r="L1462" s="247"/>
      <x:c r="M1462" s="113" t="str">
        <x:f>IF(A1462="","",IF(OR(D1462="",E1462=""),"",IF(E1462&lt;=D1462,1,0)))</x:f>
      </x:c>
      <x:c r="N1462" s="120" t="str">
        <x:f>IF(A1462="","",IF(OR(H1462="",I1462=""),"",IFERROR(I1462/H1462,0)))</x:f>
      </x:c>
      <x:c r="O1462" s="113" t="str">
        <x:f>IF(A1462="","",IF(OR(D1462="",E1462=""),"",MAX(0,E1462-D1462)))</x:f>
      </x:c>
      <x:c r="P1462" s="113" t="str">
        <x:f>IF(B1462="","",WEEKDAY(B1462,2))</x:f>
      </x:c>
      <x:c r="Q1462" s="113" t="str">
        <x:f>IF(B1462="","",MONTH(B1462))</x:f>
      </x:c>
      <x:c r="R1462" s="113" t="str">
        <x:f>IF(B1462="","",YEAR(B1462))</x:f>
      </x:c>
    </x:row>
    <x:row r="1463" ht="20" customHeight="1">
      <x:c r="A1463" s="247"/>
      <x:c r="B1463" s="248"/>
      <x:c r="C1463" s="247"/>
      <x:c r="D1463" s="248"/>
      <x:c r="E1463" s="248"/>
      <x:c r="F1463" s="247"/>
      <x:c r="G1463" s="247"/>
      <x:c r="H1463" s="247"/>
      <x:c r="I1463" s="247"/>
      <x:c r="J1463" s="249"/>
      <x:c r="K1463" s="247"/>
      <x:c r="L1463" s="247"/>
      <x:c r="M1463" s="113" t="str">
        <x:f>IF(A1463="","",IF(OR(D1463="",E1463=""),"",IF(E1463&lt;=D1463,1,0)))</x:f>
      </x:c>
      <x:c r="N1463" s="120" t="str">
        <x:f>IF(A1463="","",IF(OR(H1463="",I1463=""),"",IFERROR(I1463/H1463,0)))</x:f>
      </x:c>
      <x:c r="O1463" s="113" t="str">
        <x:f>IF(A1463="","",IF(OR(D1463="",E1463=""),"",MAX(0,E1463-D1463)))</x:f>
      </x:c>
      <x:c r="P1463" s="113" t="str">
        <x:f>IF(B1463="","",WEEKDAY(B1463,2))</x:f>
      </x:c>
      <x:c r="Q1463" s="113" t="str">
        <x:f>IF(B1463="","",MONTH(B1463))</x:f>
      </x:c>
      <x:c r="R1463" s="113" t="str">
        <x:f>IF(B1463="","",YEAR(B1463))</x:f>
      </x:c>
    </x:row>
    <x:row r="1464" ht="20" customHeight="1">
      <x:c r="A1464" s="247"/>
      <x:c r="B1464" s="248"/>
      <x:c r="C1464" s="247"/>
      <x:c r="D1464" s="248"/>
      <x:c r="E1464" s="248"/>
      <x:c r="F1464" s="247"/>
      <x:c r="G1464" s="247"/>
      <x:c r="H1464" s="247"/>
      <x:c r="I1464" s="247"/>
      <x:c r="J1464" s="249"/>
      <x:c r="K1464" s="247"/>
      <x:c r="L1464" s="247"/>
      <x:c r="M1464" s="113" t="str">
        <x:f>IF(A1464="","",IF(OR(D1464="",E1464=""),"",IF(E1464&lt;=D1464,1,0)))</x:f>
      </x:c>
      <x:c r="N1464" s="120" t="str">
        <x:f>IF(A1464="","",IF(OR(H1464="",I1464=""),"",IFERROR(I1464/H1464,0)))</x:f>
      </x:c>
      <x:c r="O1464" s="113" t="str">
        <x:f>IF(A1464="","",IF(OR(D1464="",E1464=""),"",MAX(0,E1464-D1464)))</x:f>
      </x:c>
      <x:c r="P1464" s="113" t="str">
        <x:f>IF(B1464="","",WEEKDAY(B1464,2))</x:f>
      </x:c>
      <x:c r="Q1464" s="113" t="str">
        <x:f>IF(B1464="","",MONTH(B1464))</x:f>
      </x:c>
      <x:c r="R1464" s="113" t="str">
        <x:f>IF(B1464="","",YEAR(B1464))</x:f>
      </x:c>
    </x:row>
    <x:row r="1465" ht="20" customHeight="1">
      <x:c r="A1465" s="247"/>
      <x:c r="B1465" s="248"/>
      <x:c r="C1465" s="247"/>
      <x:c r="D1465" s="248"/>
      <x:c r="E1465" s="248"/>
      <x:c r="F1465" s="247"/>
      <x:c r="G1465" s="247"/>
      <x:c r="H1465" s="247"/>
      <x:c r="I1465" s="247"/>
      <x:c r="J1465" s="249"/>
      <x:c r="K1465" s="247"/>
      <x:c r="L1465" s="247"/>
      <x:c r="M1465" s="113" t="str">
        <x:f>IF(A1465="","",IF(OR(D1465="",E1465=""),"",IF(E1465&lt;=D1465,1,0)))</x:f>
      </x:c>
      <x:c r="N1465" s="120" t="str">
        <x:f>IF(A1465="","",IF(OR(H1465="",I1465=""),"",IFERROR(I1465/H1465,0)))</x:f>
      </x:c>
      <x:c r="O1465" s="113" t="str">
        <x:f>IF(A1465="","",IF(OR(D1465="",E1465=""),"",MAX(0,E1465-D1465)))</x:f>
      </x:c>
      <x:c r="P1465" s="113" t="str">
        <x:f>IF(B1465="","",WEEKDAY(B1465,2))</x:f>
      </x:c>
      <x:c r="Q1465" s="113" t="str">
        <x:f>IF(B1465="","",MONTH(B1465))</x:f>
      </x:c>
      <x:c r="R1465" s="113" t="str">
        <x:f>IF(B1465="","",YEAR(B1465))</x:f>
      </x:c>
    </x:row>
    <x:row r="1466" ht="20" customHeight="1">
      <x:c r="A1466" s="247"/>
      <x:c r="B1466" s="248"/>
      <x:c r="C1466" s="247"/>
      <x:c r="D1466" s="248"/>
      <x:c r="E1466" s="248"/>
      <x:c r="F1466" s="247"/>
      <x:c r="G1466" s="247"/>
      <x:c r="H1466" s="247"/>
      <x:c r="I1466" s="247"/>
      <x:c r="J1466" s="249"/>
      <x:c r="K1466" s="247"/>
      <x:c r="L1466" s="247"/>
      <x:c r="M1466" s="113" t="str">
        <x:f>IF(A1466="","",IF(OR(D1466="",E1466=""),"",IF(E1466&lt;=D1466,1,0)))</x:f>
      </x:c>
      <x:c r="N1466" s="120" t="str">
        <x:f>IF(A1466="","",IF(OR(H1466="",I1466=""),"",IFERROR(I1466/H1466,0)))</x:f>
      </x:c>
      <x:c r="O1466" s="113" t="str">
        <x:f>IF(A1466="","",IF(OR(D1466="",E1466=""),"",MAX(0,E1466-D1466)))</x:f>
      </x:c>
      <x:c r="P1466" s="113" t="str">
        <x:f>IF(B1466="","",WEEKDAY(B1466,2))</x:f>
      </x:c>
      <x:c r="Q1466" s="113" t="str">
        <x:f>IF(B1466="","",MONTH(B1466))</x:f>
      </x:c>
      <x:c r="R1466" s="113" t="str">
        <x:f>IF(B1466="","",YEAR(B1466))</x:f>
      </x:c>
    </x:row>
    <x:row r="1467" ht="20" customHeight="1">
      <x:c r="A1467" s="247"/>
      <x:c r="B1467" s="248"/>
      <x:c r="C1467" s="247"/>
      <x:c r="D1467" s="248"/>
      <x:c r="E1467" s="248"/>
      <x:c r="F1467" s="247"/>
      <x:c r="G1467" s="247"/>
      <x:c r="H1467" s="247"/>
      <x:c r="I1467" s="247"/>
      <x:c r="J1467" s="249"/>
      <x:c r="K1467" s="247"/>
      <x:c r="L1467" s="247"/>
      <x:c r="M1467" s="113" t="str">
        <x:f>IF(A1467="","",IF(OR(D1467="",E1467=""),"",IF(E1467&lt;=D1467,1,0)))</x:f>
      </x:c>
      <x:c r="N1467" s="120" t="str">
        <x:f>IF(A1467="","",IF(OR(H1467="",I1467=""),"",IFERROR(I1467/H1467,0)))</x:f>
      </x:c>
      <x:c r="O1467" s="113" t="str">
        <x:f>IF(A1467="","",IF(OR(D1467="",E1467=""),"",MAX(0,E1467-D1467)))</x:f>
      </x:c>
      <x:c r="P1467" s="113" t="str">
        <x:f>IF(B1467="","",WEEKDAY(B1467,2))</x:f>
      </x:c>
      <x:c r="Q1467" s="113" t="str">
        <x:f>IF(B1467="","",MONTH(B1467))</x:f>
      </x:c>
      <x:c r="R1467" s="113" t="str">
        <x:f>IF(B1467="","",YEAR(B1467))</x:f>
      </x:c>
    </x:row>
    <x:row r="1468" ht="20" customHeight="1">
      <x:c r="A1468" s="247"/>
      <x:c r="B1468" s="248"/>
      <x:c r="C1468" s="247"/>
      <x:c r="D1468" s="248"/>
      <x:c r="E1468" s="248"/>
      <x:c r="F1468" s="247"/>
      <x:c r="G1468" s="247"/>
      <x:c r="H1468" s="247"/>
      <x:c r="I1468" s="247"/>
      <x:c r="J1468" s="249"/>
      <x:c r="K1468" s="247"/>
      <x:c r="L1468" s="247"/>
      <x:c r="M1468" s="113" t="str">
        <x:f>IF(A1468="","",IF(OR(D1468="",E1468=""),"",IF(E1468&lt;=D1468,1,0)))</x:f>
      </x:c>
      <x:c r="N1468" s="120" t="str">
        <x:f>IF(A1468="","",IF(OR(H1468="",I1468=""),"",IFERROR(I1468/H1468,0)))</x:f>
      </x:c>
      <x:c r="O1468" s="113" t="str">
        <x:f>IF(A1468="","",IF(OR(D1468="",E1468=""),"",MAX(0,E1468-D1468)))</x:f>
      </x:c>
      <x:c r="P1468" s="113" t="str">
        <x:f>IF(B1468="","",WEEKDAY(B1468,2))</x:f>
      </x:c>
      <x:c r="Q1468" s="113" t="str">
        <x:f>IF(B1468="","",MONTH(B1468))</x:f>
      </x:c>
      <x:c r="R1468" s="113" t="str">
        <x:f>IF(B1468="","",YEAR(B1468))</x:f>
      </x:c>
    </x:row>
    <x:row r="1469" ht="20" customHeight="1">
      <x:c r="A1469" s="247"/>
      <x:c r="B1469" s="248"/>
      <x:c r="C1469" s="247"/>
      <x:c r="D1469" s="248"/>
      <x:c r="E1469" s="248"/>
      <x:c r="F1469" s="247"/>
      <x:c r="G1469" s="247"/>
      <x:c r="H1469" s="247"/>
      <x:c r="I1469" s="247"/>
      <x:c r="J1469" s="249"/>
      <x:c r="K1469" s="247"/>
      <x:c r="L1469" s="247"/>
      <x:c r="M1469" s="113" t="str">
        <x:f>IF(A1469="","",IF(OR(D1469="",E1469=""),"",IF(E1469&lt;=D1469,1,0)))</x:f>
      </x:c>
      <x:c r="N1469" s="120" t="str">
        <x:f>IF(A1469="","",IF(OR(H1469="",I1469=""),"",IFERROR(I1469/H1469,0)))</x:f>
      </x:c>
      <x:c r="O1469" s="113" t="str">
        <x:f>IF(A1469="","",IF(OR(D1469="",E1469=""),"",MAX(0,E1469-D1469)))</x:f>
      </x:c>
      <x:c r="P1469" s="113" t="str">
        <x:f>IF(B1469="","",WEEKDAY(B1469,2))</x:f>
      </x:c>
      <x:c r="Q1469" s="113" t="str">
        <x:f>IF(B1469="","",MONTH(B1469))</x:f>
      </x:c>
      <x:c r="R1469" s="113" t="str">
        <x:f>IF(B1469="","",YEAR(B1469))</x:f>
      </x:c>
    </x:row>
    <x:row r="1470" ht="20" customHeight="1">
      <x:c r="A1470" s="247"/>
      <x:c r="B1470" s="248"/>
      <x:c r="C1470" s="247"/>
      <x:c r="D1470" s="248"/>
      <x:c r="E1470" s="248"/>
      <x:c r="F1470" s="247"/>
      <x:c r="G1470" s="247"/>
      <x:c r="H1470" s="247"/>
      <x:c r="I1470" s="247"/>
      <x:c r="J1470" s="249"/>
      <x:c r="K1470" s="247"/>
      <x:c r="L1470" s="247"/>
      <x:c r="M1470" s="113" t="str">
        <x:f>IF(A1470="","",IF(OR(D1470="",E1470=""),"",IF(E1470&lt;=D1470,1,0)))</x:f>
      </x:c>
      <x:c r="N1470" s="120" t="str">
        <x:f>IF(A1470="","",IF(OR(H1470="",I1470=""),"",IFERROR(I1470/H1470,0)))</x:f>
      </x:c>
      <x:c r="O1470" s="113" t="str">
        <x:f>IF(A1470="","",IF(OR(D1470="",E1470=""),"",MAX(0,E1470-D1470)))</x:f>
      </x:c>
      <x:c r="P1470" s="113" t="str">
        <x:f>IF(B1470="","",WEEKDAY(B1470,2))</x:f>
      </x:c>
      <x:c r="Q1470" s="113" t="str">
        <x:f>IF(B1470="","",MONTH(B1470))</x:f>
      </x:c>
      <x:c r="R1470" s="113" t="str">
        <x:f>IF(B1470="","",YEAR(B1470))</x:f>
      </x:c>
    </x:row>
    <x:row r="1471" ht="20" customHeight="1">
      <x:c r="A1471" s="247"/>
      <x:c r="B1471" s="248"/>
      <x:c r="C1471" s="247"/>
      <x:c r="D1471" s="248"/>
      <x:c r="E1471" s="248"/>
      <x:c r="F1471" s="247"/>
      <x:c r="G1471" s="247"/>
      <x:c r="H1471" s="247"/>
      <x:c r="I1471" s="247"/>
      <x:c r="J1471" s="249"/>
      <x:c r="K1471" s="247"/>
      <x:c r="L1471" s="247"/>
      <x:c r="M1471" s="113" t="str">
        <x:f>IF(A1471="","",IF(OR(D1471="",E1471=""),"",IF(E1471&lt;=D1471,1,0)))</x:f>
      </x:c>
      <x:c r="N1471" s="120" t="str">
        <x:f>IF(A1471="","",IF(OR(H1471="",I1471=""),"",IFERROR(I1471/H1471,0)))</x:f>
      </x:c>
      <x:c r="O1471" s="113" t="str">
        <x:f>IF(A1471="","",IF(OR(D1471="",E1471=""),"",MAX(0,E1471-D1471)))</x:f>
      </x:c>
      <x:c r="P1471" s="113" t="str">
        <x:f>IF(B1471="","",WEEKDAY(B1471,2))</x:f>
      </x:c>
      <x:c r="Q1471" s="113" t="str">
        <x:f>IF(B1471="","",MONTH(B1471))</x:f>
      </x:c>
      <x:c r="R1471" s="113" t="str">
        <x:f>IF(B1471="","",YEAR(B1471))</x:f>
      </x:c>
    </x:row>
    <x:row r="1472" ht="20" customHeight="1">
      <x:c r="A1472" s="247"/>
      <x:c r="B1472" s="248"/>
      <x:c r="C1472" s="247"/>
      <x:c r="D1472" s="248"/>
      <x:c r="E1472" s="248"/>
      <x:c r="F1472" s="247"/>
      <x:c r="G1472" s="247"/>
      <x:c r="H1472" s="247"/>
      <x:c r="I1472" s="247"/>
      <x:c r="J1472" s="249"/>
      <x:c r="K1472" s="247"/>
      <x:c r="L1472" s="247"/>
      <x:c r="M1472" s="113" t="str">
        <x:f>IF(A1472="","",IF(OR(D1472="",E1472=""),"",IF(E1472&lt;=D1472,1,0)))</x:f>
      </x:c>
      <x:c r="N1472" s="120" t="str">
        <x:f>IF(A1472="","",IF(OR(H1472="",I1472=""),"",IFERROR(I1472/H1472,0)))</x:f>
      </x:c>
      <x:c r="O1472" s="113" t="str">
        <x:f>IF(A1472="","",IF(OR(D1472="",E1472=""),"",MAX(0,E1472-D1472)))</x:f>
      </x:c>
      <x:c r="P1472" s="113" t="str">
        <x:f>IF(B1472="","",WEEKDAY(B1472,2))</x:f>
      </x:c>
      <x:c r="Q1472" s="113" t="str">
        <x:f>IF(B1472="","",MONTH(B1472))</x:f>
      </x:c>
      <x:c r="R1472" s="113" t="str">
        <x:f>IF(B1472="","",YEAR(B1472))</x:f>
      </x:c>
    </x:row>
    <x:row r="1473" ht="20" customHeight="1">
      <x:c r="A1473" s="247"/>
      <x:c r="B1473" s="248"/>
      <x:c r="C1473" s="247"/>
      <x:c r="D1473" s="248"/>
      <x:c r="E1473" s="248"/>
      <x:c r="F1473" s="247"/>
      <x:c r="G1473" s="247"/>
      <x:c r="H1473" s="247"/>
      <x:c r="I1473" s="247"/>
      <x:c r="J1473" s="249"/>
      <x:c r="K1473" s="247"/>
      <x:c r="L1473" s="247"/>
      <x:c r="M1473" s="113" t="str">
        <x:f>IF(A1473="","",IF(OR(D1473="",E1473=""),"",IF(E1473&lt;=D1473,1,0)))</x:f>
      </x:c>
      <x:c r="N1473" s="120" t="str">
        <x:f>IF(A1473="","",IF(OR(H1473="",I1473=""),"",IFERROR(I1473/H1473,0)))</x:f>
      </x:c>
      <x:c r="O1473" s="113" t="str">
        <x:f>IF(A1473="","",IF(OR(D1473="",E1473=""),"",MAX(0,E1473-D1473)))</x:f>
      </x:c>
      <x:c r="P1473" s="113" t="str">
        <x:f>IF(B1473="","",WEEKDAY(B1473,2))</x:f>
      </x:c>
      <x:c r="Q1473" s="113" t="str">
        <x:f>IF(B1473="","",MONTH(B1473))</x:f>
      </x:c>
      <x:c r="R1473" s="113" t="str">
        <x:f>IF(B1473="","",YEAR(B1473))</x:f>
      </x:c>
    </x:row>
    <x:row r="1474" ht="20" customHeight="1">
      <x:c r="A1474" s="247"/>
      <x:c r="B1474" s="248"/>
      <x:c r="C1474" s="247"/>
      <x:c r="D1474" s="248"/>
      <x:c r="E1474" s="248"/>
      <x:c r="F1474" s="247"/>
      <x:c r="G1474" s="247"/>
      <x:c r="H1474" s="247"/>
      <x:c r="I1474" s="247"/>
      <x:c r="J1474" s="249"/>
      <x:c r="K1474" s="247"/>
      <x:c r="L1474" s="247"/>
      <x:c r="M1474" s="113" t="str">
        <x:f>IF(A1474="","",IF(OR(D1474="",E1474=""),"",IF(E1474&lt;=D1474,1,0)))</x:f>
      </x:c>
      <x:c r="N1474" s="120" t="str">
        <x:f>IF(A1474="","",IF(OR(H1474="",I1474=""),"",IFERROR(I1474/H1474,0)))</x:f>
      </x:c>
      <x:c r="O1474" s="113" t="str">
        <x:f>IF(A1474="","",IF(OR(D1474="",E1474=""),"",MAX(0,E1474-D1474)))</x:f>
      </x:c>
      <x:c r="P1474" s="113" t="str">
        <x:f>IF(B1474="","",WEEKDAY(B1474,2))</x:f>
      </x:c>
      <x:c r="Q1474" s="113" t="str">
        <x:f>IF(B1474="","",MONTH(B1474))</x:f>
      </x:c>
      <x:c r="R1474" s="113" t="str">
        <x:f>IF(B1474="","",YEAR(B1474))</x:f>
      </x:c>
    </x:row>
    <x:row r="1475" ht="20" customHeight="1">
      <x:c r="A1475" s="247"/>
      <x:c r="B1475" s="248"/>
      <x:c r="C1475" s="247"/>
      <x:c r="D1475" s="248"/>
      <x:c r="E1475" s="248"/>
      <x:c r="F1475" s="247"/>
      <x:c r="G1475" s="247"/>
      <x:c r="H1475" s="247"/>
      <x:c r="I1475" s="247"/>
      <x:c r="J1475" s="249"/>
      <x:c r="K1475" s="247"/>
      <x:c r="L1475" s="247"/>
      <x:c r="M1475" s="113" t="str">
        <x:f>IF(A1475="","",IF(OR(D1475="",E1475=""),"",IF(E1475&lt;=D1475,1,0)))</x:f>
      </x:c>
      <x:c r="N1475" s="120" t="str">
        <x:f>IF(A1475="","",IF(OR(H1475="",I1475=""),"",IFERROR(I1475/H1475,0)))</x:f>
      </x:c>
      <x:c r="O1475" s="113" t="str">
        <x:f>IF(A1475="","",IF(OR(D1475="",E1475=""),"",MAX(0,E1475-D1475)))</x:f>
      </x:c>
      <x:c r="P1475" s="113" t="str">
        <x:f>IF(B1475="","",WEEKDAY(B1475,2))</x:f>
      </x:c>
      <x:c r="Q1475" s="113" t="str">
        <x:f>IF(B1475="","",MONTH(B1475))</x:f>
      </x:c>
      <x:c r="R1475" s="113" t="str">
        <x:f>IF(B1475="","",YEAR(B1475))</x:f>
      </x:c>
    </x:row>
    <x:row r="1476" ht="20" customHeight="1">
      <x:c r="A1476" s="247"/>
      <x:c r="B1476" s="248"/>
      <x:c r="C1476" s="247"/>
      <x:c r="D1476" s="248"/>
      <x:c r="E1476" s="248"/>
      <x:c r="F1476" s="247"/>
      <x:c r="G1476" s="247"/>
      <x:c r="H1476" s="247"/>
      <x:c r="I1476" s="247"/>
      <x:c r="J1476" s="249"/>
      <x:c r="K1476" s="247"/>
      <x:c r="L1476" s="247"/>
      <x:c r="M1476" s="113" t="str">
        <x:f>IF(A1476="","",IF(OR(D1476="",E1476=""),"",IF(E1476&lt;=D1476,1,0)))</x:f>
      </x:c>
      <x:c r="N1476" s="120" t="str">
        <x:f>IF(A1476="","",IF(OR(H1476="",I1476=""),"",IFERROR(I1476/H1476,0)))</x:f>
      </x:c>
      <x:c r="O1476" s="113" t="str">
        <x:f>IF(A1476="","",IF(OR(D1476="",E1476=""),"",MAX(0,E1476-D1476)))</x:f>
      </x:c>
      <x:c r="P1476" s="113" t="str">
        <x:f>IF(B1476="","",WEEKDAY(B1476,2))</x:f>
      </x:c>
      <x:c r="Q1476" s="113" t="str">
        <x:f>IF(B1476="","",MONTH(B1476))</x:f>
      </x:c>
      <x:c r="R1476" s="113" t="str">
        <x:f>IF(B1476="","",YEAR(B1476))</x:f>
      </x:c>
    </x:row>
    <x:row r="1477" ht="20" customHeight="1">
      <x:c r="A1477" s="247"/>
      <x:c r="B1477" s="248"/>
      <x:c r="C1477" s="247"/>
      <x:c r="D1477" s="248"/>
      <x:c r="E1477" s="248"/>
      <x:c r="F1477" s="247"/>
      <x:c r="G1477" s="247"/>
      <x:c r="H1477" s="247"/>
      <x:c r="I1477" s="247"/>
      <x:c r="J1477" s="249"/>
      <x:c r="K1477" s="247"/>
      <x:c r="L1477" s="247"/>
      <x:c r="M1477" s="113" t="str">
        <x:f>IF(A1477="","",IF(OR(D1477="",E1477=""),"",IF(E1477&lt;=D1477,1,0)))</x:f>
      </x:c>
      <x:c r="N1477" s="120" t="str">
        <x:f>IF(A1477="","",IF(OR(H1477="",I1477=""),"",IFERROR(I1477/H1477,0)))</x:f>
      </x:c>
      <x:c r="O1477" s="113" t="str">
        <x:f>IF(A1477="","",IF(OR(D1477="",E1477=""),"",MAX(0,E1477-D1477)))</x:f>
      </x:c>
      <x:c r="P1477" s="113" t="str">
        <x:f>IF(B1477="","",WEEKDAY(B1477,2))</x:f>
      </x:c>
      <x:c r="Q1477" s="113" t="str">
        <x:f>IF(B1477="","",MONTH(B1477))</x:f>
      </x:c>
      <x:c r="R1477" s="113" t="str">
        <x:f>IF(B1477="","",YEAR(B1477))</x:f>
      </x:c>
    </x:row>
    <x:row r="1478" ht="20" customHeight="1">
      <x:c r="A1478" s="247"/>
      <x:c r="B1478" s="248"/>
      <x:c r="C1478" s="247"/>
      <x:c r="D1478" s="248"/>
      <x:c r="E1478" s="248"/>
      <x:c r="F1478" s="247"/>
      <x:c r="G1478" s="247"/>
      <x:c r="H1478" s="247"/>
      <x:c r="I1478" s="247"/>
      <x:c r="J1478" s="249"/>
      <x:c r="K1478" s="247"/>
      <x:c r="L1478" s="247"/>
      <x:c r="M1478" s="113" t="str">
        <x:f>IF(A1478="","",IF(OR(D1478="",E1478=""),"",IF(E1478&lt;=D1478,1,0)))</x:f>
      </x:c>
      <x:c r="N1478" s="120" t="str">
        <x:f>IF(A1478="","",IF(OR(H1478="",I1478=""),"",IFERROR(I1478/H1478,0)))</x:f>
      </x:c>
      <x:c r="O1478" s="113" t="str">
        <x:f>IF(A1478="","",IF(OR(D1478="",E1478=""),"",MAX(0,E1478-D1478)))</x:f>
      </x:c>
      <x:c r="P1478" s="113" t="str">
        <x:f>IF(B1478="","",WEEKDAY(B1478,2))</x:f>
      </x:c>
      <x:c r="Q1478" s="113" t="str">
        <x:f>IF(B1478="","",MONTH(B1478))</x:f>
      </x:c>
      <x:c r="R1478" s="113" t="str">
        <x:f>IF(B1478="","",YEAR(B1478))</x:f>
      </x:c>
    </x:row>
    <x:row r="1479" ht="20" customHeight="1">
      <x:c r="A1479" s="247"/>
      <x:c r="B1479" s="248"/>
      <x:c r="C1479" s="247"/>
      <x:c r="D1479" s="248"/>
      <x:c r="E1479" s="248"/>
      <x:c r="F1479" s="247"/>
      <x:c r="G1479" s="247"/>
      <x:c r="H1479" s="247"/>
      <x:c r="I1479" s="247"/>
      <x:c r="J1479" s="249"/>
      <x:c r="K1479" s="247"/>
      <x:c r="L1479" s="247"/>
      <x:c r="M1479" s="113" t="str">
        <x:f>IF(A1479="","",IF(OR(D1479="",E1479=""),"",IF(E1479&lt;=D1479,1,0)))</x:f>
      </x:c>
      <x:c r="N1479" s="120" t="str">
        <x:f>IF(A1479="","",IF(OR(H1479="",I1479=""),"",IFERROR(I1479/H1479,0)))</x:f>
      </x:c>
      <x:c r="O1479" s="113" t="str">
        <x:f>IF(A1479="","",IF(OR(D1479="",E1479=""),"",MAX(0,E1479-D1479)))</x:f>
      </x:c>
      <x:c r="P1479" s="113" t="str">
        <x:f>IF(B1479="","",WEEKDAY(B1479,2))</x:f>
      </x:c>
      <x:c r="Q1479" s="113" t="str">
        <x:f>IF(B1479="","",MONTH(B1479))</x:f>
      </x:c>
      <x:c r="R1479" s="113" t="str">
        <x:f>IF(B1479="","",YEAR(B1479))</x:f>
      </x:c>
    </x:row>
    <x:row r="1480" ht="20" customHeight="1">
      <x:c r="A1480" s="247"/>
      <x:c r="B1480" s="248"/>
      <x:c r="C1480" s="247"/>
      <x:c r="D1480" s="248"/>
      <x:c r="E1480" s="248"/>
      <x:c r="F1480" s="247"/>
      <x:c r="G1480" s="247"/>
      <x:c r="H1480" s="247"/>
      <x:c r="I1480" s="247"/>
      <x:c r="J1480" s="249"/>
      <x:c r="K1480" s="247"/>
      <x:c r="L1480" s="247"/>
      <x:c r="M1480" s="113" t="str">
        <x:f>IF(A1480="","",IF(OR(D1480="",E1480=""),"",IF(E1480&lt;=D1480,1,0)))</x:f>
      </x:c>
      <x:c r="N1480" s="120" t="str">
        <x:f>IF(A1480="","",IF(OR(H1480="",I1480=""),"",IFERROR(I1480/H1480,0)))</x:f>
      </x:c>
      <x:c r="O1480" s="113" t="str">
        <x:f>IF(A1480="","",IF(OR(D1480="",E1480=""),"",MAX(0,E1480-D1480)))</x:f>
      </x:c>
      <x:c r="P1480" s="113" t="str">
        <x:f>IF(B1480="","",WEEKDAY(B1480,2))</x:f>
      </x:c>
      <x:c r="Q1480" s="113" t="str">
        <x:f>IF(B1480="","",MONTH(B1480))</x:f>
      </x:c>
      <x:c r="R1480" s="113" t="str">
        <x:f>IF(B1480="","",YEAR(B1480))</x:f>
      </x:c>
    </x:row>
    <x:row r="1481" ht="20" customHeight="1">
      <x:c r="A1481" s="247"/>
      <x:c r="B1481" s="248"/>
      <x:c r="C1481" s="247"/>
      <x:c r="D1481" s="248"/>
      <x:c r="E1481" s="248"/>
      <x:c r="F1481" s="247"/>
      <x:c r="G1481" s="247"/>
      <x:c r="H1481" s="247"/>
      <x:c r="I1481" s="247"/>
      <x:c r="J1481" s="249"/>
      <x:c r="K1481" s="247"/>
      <x:c r="L1481" s="247"/>
      <x:c r="M1481" s="113" t="str">
        <x:f>IF(A1481="","",IF(OR(D1481="",E1481=""),"",IF(E1481&lt;=D1481,1,0)))</x:f>
      </x:c>
      <x:c r="N1481" s="120" t="str">
        <x:f>IF(A1481="","",IF(OR(H1481="",I1481=""),"",IFERROR(I1481/H1481,0)))</x:f>
      </x:c>
      <x:c r="O1481" s="113" t="str">
        <x:f>IF(A1481="","",IF(OR(D1481="",E1481=""),"",MAX(0,E1481-D1481)))</x:f>
      </x:c>
      <x:c r="P1481" s="113" t="str">
        <x:f>IF(B1481="","",WEEKDAY(B1481,2))</x:f>
      </x:c>
      <x:c r="Q1481" s="113" t="str">
        <x:f>IF(B1481="","",MONTH(B1481))</x:f>
      </x:c>
      <x:c r="R1481" s="113" t="str">
        <x:f>IF(B1481="","",YEAR(B1481))</x:f>
      </x:c>
    </x:row>
    <x:row r="1482" ht="20" customHeight="1">
      <x:c r="A1482" s="247"/>
      <x:c r="B1482" s="248"/>
      <x:c r="C1482" s="247"/>
      <x:c r="D1482" s="248"/>
      <x:c r="E1482" s="248"/>
      <x:c r="F1482" s="247"/>
      <x:c r="G1482" s="247"/>
      <x:c r="H1482" s="247"/>
      <x:c r="I1482" s="247"/>
      <x:c r="J1482" s="249"/>
      <x:c r="K1482" s="247"/>
      <x:c r="L1482" s="247"/>
      <x:c r="M1482" s="113" t="str">
        <x:f>IF(A1482="","",IF(OR(D1482="",E1482=""),"",IF(E1482&lt;=D1482,1,0)))</x:f>
      </x:c>
      <x:c r="N1482" s="120" t="str">
        <x:f>IF(A1482="","",IF(OR(H1482="",I1482=""),"",IFERROR(I1482/H1482,0)))</x:f>
      </x:c>
      <x:c r="O1482" s="113" t="str">
        <x:f>IF(A1482="","",IF(OR(D1482="",E1482=""),"",MAX(0,E1482-D1482)))</x:f>
      </x:c>
      <x:c r="P1482" s="113" t="str">
        <x:f>IF(B1482="","",WEEKDAY(B1482,2))</x:f>
      </x:c>
      <x:c r="Q1482" s="113" t="str">
        <x:f>IF(B1482="","",MONTH(B1482))</x:f>
      </x:c>
      <x:c r="R1482" s="113" t="str">
        <x:f>IF(B1482="","",YEAR(B1482))</x:f>
      </x:c>
    </x:row>
    <x:row r="1483" ht="20" customHeight="1">
      <x:c r="A1483" s="247"/>
      <x:c r="B1483" s="248"/>
      <x:c r="C1483" s="247"/>
      <x:c r="D1483" s="248"/>
      <x:c r="E1483" s="248"/>
      <x:c r="F1483" s="247"/>
      <x:c r="G1483" s="247"/>
      <x:c r="H1483" s="247"/>
      <x:c r="I1483" s="247"/>
      <x:c r="J1483" s="249"/>
      <x:c r="K1483" s="247"/>
      <x:c r="L1483" s="247"/>
      <x:c r="M1483" s="113" t="str">
        <x:f>IF(A1483="","",IF(OR(D1483="",E1483=""),"",IF(E1483&lt;=D1483,1,0)))</x:f>
      </x:c>
      <x:c r="N1483" s="120" t="str">
        <x:f>IF(A1483="","",IF(OR(H1483="",I1483=""),"",IFERROR(I1483/H1483,0)))</x:f>
      </x:c>
      <x:c r="O1483" s="113" t="str">
        <x:f>IF(A1483="","",IF(OR(D1483="",E1483=""),"",MAX(0,E1483-D1483)))</x:f>
      </x:c>
      <x:c r="P1483" s="113" t="str">
        <x:f>IF(B1483="","",WEEKDAY(B1483,2))</x:f>
      </x:c>
      <x:c r="Q1483" s="113" t="str">
        <x:f>IF(B1483="","",MONTH(B1483))</x:f>
      </x:c>
      <x:c r="R1483" s="113" t="str">
        <x:f>IF(B1483="","",YEAR(B1483))</x:f>
      </x:c>
    </x:row>
    <x:row r="1484" ht="20" customHeight="1">
      <x:c r="A1484" s="247"/>
      <x:c r="B1484" s="248"/>
      <x:c r="C1484" s="247"/>
      <x:c r="D1484" s="248"/>
      <x:c r="E1484" s="248"/>
      <x:c r="F1484" s="247"/>
      <x:c r="G1484" s="247"/>
      <x:c r="H1484" s="247"/>
      <x:c r="I1484" s="247"/>
      <x:c r="J1484" s="249"/>
      <x:c r="K1484" s="247"/>
      <x:c r="L1484" s="247"/>
      <x:c r="M1484" s="113" t="str">
        <x:f>IF(A1484="","",IF(OR(D1484="",E1484=""),"",IF(E1484&lt;=D1484,1,0)))</x:f>
      </x:c>
      <x:c r="N1484" s="120" t="str">
        <x:f>IF(A1484="","",IF(OR(H1484="",I1484=""),"",IFERROR(I1484/H1484,0)))</x:f>
      </x:c>
      <x:c r="O1484" s="113" t="str">
        <x:f>IF(A1484="","",IF(OR(D1484="",E1484=""),"",MAX(0,E1484-D1484)))</x:f>
      </x:c>
      <x:c r="P1484" s="113" t="str">
        <x:f>IF(B1484="","",WEEKDAY(B1484,2))</x:f>
      </x:c>
      <x:c r="Q1484" s="113" t="str">
        <x:f>IF(B1484="","",MONTH(B1484))</x:f>
      </x:c>
      <x:c r="R1484" s="113" t="str">
        <x:f>IF(B1484="","",YEAR(B1484))</x:f>
      </x:c>
    </x:row>
    <x:row r="1485" ht="20" customHeight="1">
      <x:c r="A1485" s="247"/>
      <x:c r="B1485" s="248"/>
      <x:c r="C1485" s="247"/>
      <x:c r="D1485" s="248"/>
      <x:c r="E1485" s="248"/>
      <x:c r="F1485" s="247"/>
      <x:c r="G1485" s="247"/>
      <x:c r="H1485" s="247"/>
      <x:c r="I1485" s="247"/>
      <x:c r="J1485" s="249"/>
      <x:c r="K1485" s="247"/>
      <x:c r="L1485" s="247"/>
      <x:c r="M1485" s="113" t="str">
        <x:f>IF(A1485="","",IF(OR(D1485="",E1485=""),"",IF(E1485&lt;=D1485,1,0)))</x:f>
      </x:c>
      <x:c r="N1485" s="120" t="str">
        <x:f>IF(A1485="","",IF(OR(H1485="",I1485=""),"",IFERROR(I1485/H1485,0)))</x:f>
      </x:c>
      <x:c r="O1485" s="113" t="str">
        <x:f>IF(A1485="","",IF(OR(D1485="",E1485=""),"",MAX(0,E1485-D1485)))</x:f>
      </x:c>
      <x:c r="P1485" s="113" t="str">
        <x:f>IF(B1485="","",WEEKDAY(B1485,2))</x:f>
      </x:c>
      <x:c r="Q1485" s="113" t="str">
        <x:f>IF(B1485="","",MONTH(B1485))</x:f>
      </x:c>
      <x:c r="R1485" s="113" t="str">
        <x:f>IF(B1485="","",YEAR(B1485))</x:f>
      </x:c>
    </x:row>
    <x:row r="1486" ht="20" customHeight="1">
      <x:c r="A1486" s="247"/>
      <x:c r="B1486" s="248"/>
      <x:c r="C1486" s="247"/>
      <x:c r="D1486" s="248"/>
      <x:c r="E1486" s="248"/>
      <x:c r="F1486" s="247"/>
      <x:c r="G1486" s="247"/>
      <x:c r="H1486" s="247"/>
      <x:c r="I1486" s="247"/>
      <x:c r="J1486" s="249"/>
      <x:c r="K1486" s="247"/>
      <x:c r="L1486" s="247"/>
      <x:c r="M1486" s="113" t="str">
        <x:f>IF(A1486="","",IF(OR(D1486="",E1486=""),"",IF(E1486&lt;=D1486,1,0)))</x:f>
      </x:c>
      <x:c r="N1486" s="120" t="str">
        <x:f>IF(A1486="","",IF(OR(H1486="",I1486=""),"",IFERROR(I1486/H1486,0)))</x:f>
      </x:c>
      <x:c r="O1486" s="113" t="str">
        <x:f>IF(A1486="","",IF(OR(D1486="",E1486=""),"",MAX(0,E1486-D1486)))</x:f>
      </x:c>
      <x:c r="P1486" s="113" t="str">
        <x:f>IF(B1486="","",WEEKDAY(B1486,2))</x:f>
      </x:c>
      <x:c r="Q1486" s="113" t="str">
        <x:f>IF(B1486="","",MONTH(B1486))</x:f>
      </x:c>
      <x:c r="R1486" s="113" t="str">
        <x:f>IF(B1486="","",YEAR(B1486))</x:f>
      </x:c>
    </x:row>
    <x:row r="1487" ht="20" customHeight="1">
      <x:c r="A1487" s="247"/>
      <x:c r="B1487" s="248"/>
      <x:c r="C1487" s="247"/>
      <x:c r="D1487" s="248"/>
      <x:c r="E1487" s="248"/>
      <x:c r="F1487" s="247"/>
      <x:c r="G1487" s="247"/>
      <x:c r="H1487" s="247"/>
      <x:c r="I1487" s="247"/>
      <x:c r="J1487" s="249"/>
      <x:c r="K1487" s="247"/>
      <x:c r="L1487" s="247"/>
      <x:c r="M1487" s="113" t="str">
        <x:f>IF(A1487="","",IF(OR(D1487="",E1487=""),"",IF(E1487&lt;=D1487,1,0)))</x:f>
      </x:c>
      <x:c r="N1487" s="120" t="str">
        <x:f>IF(A1487="","",IF(OR(H1487="",I1487=""),"",IFERROR(I1487/H1487,0)))</x:f>
      </x:c>
      <x:c r="O1487" s="113" t="str">
        <x:f>IF(A1487="","",IF(OR(D1487="",E1487=""),"",MAX(0,E1487-D1487)))</x:f>
      </x:c>
      <x:c r="P1487" s="113" t="str">
        <x:f>IF(B1487="","",WEEKDAY(B1487,2))</x:f>
      </x:c>
      <x:c r="Q1487" s="113" t="str">
        <x:f>IF(B1487="","",MONTH(B1487))</x:f>
      </x:c>
      <x:c r="R1487" s="113" t="str">
        <x:f>IF(B1487="","",YEAR(B1487))</x:f>
      </x:c>
    </x:row>
    <x:row r="1488" ht="20" customHeight="1">
      <x:c r="A1488" s="247"/>
      <x:c r="B1488" s="248"/>
      <x:c r="C1488" s="247"/>
      <x:c r="D1488" s="248"/>
      <x:c r="E1488" s="248"/>
      <x:c r="F1488" s="247"/>
      <x:c r="G1488" s="247"/>
      <x:c r="H1488" s="247"/>
      <x:c r="I1488" s="247"/>
      <x:c r="J1488" s="249"/>
      <x:c r="K1488" s="247"/>
      <x:c r="L1488" s="247"/>
      <x:c r="M1488" s="113" t="str">
        <x:f>IF(A1488="","",IF(OR(D1488="",E1488=""),"",IF(E1488&lt;=D1488,1,0)))</x:f>
      </x:c>
      <x:c r="N1488" s="120" t="str">
        <x:f>IF(A1488="","",IF(OR(H1488="",I1488=""),"",IFERROR(I1488/H1488,0)))</x:f>
      </x:c>
      <x:c r="O1488" s="113" t="str">
        <x:f>IF(A1488="","",IF(OR(D1488="",E1488=""),"",MAX(0,E1488-D1488)))</x:f>
      </x:c>
      <x:c r="P1488" s="113" t="str">
        <x:f>IF(B1488="","",WEEKDAY(B1488,2))</x:f>
      </x:c>
      <x:c r="Q1488" s="113" t="str">
        <x:f>IF(B1488="","",MONTH(B1488))</x:f>
      </x:c>
      <x:c r="R1488" s="113" t="str">
        <x:f>IF(B1488="","",YEAR(B1488))</x:f>
      </x:c>
    </x:row>
    <x:row r="1489" ht="20" customHeight="1">
      <x:c r="A1489" s="247"/>
      <x:c r="B1489" s="248"/>
      <x:c r="C1489" s="247"/>
      <x:c r="D1489" s="248"/>
      <x:c r="E1489" s="248"/>
      <x:c r="F1489" s="247"/>
      <x:c r="G1489" s="247"/>
      <x:c r="H1489" s="247"/>
      <x:c r="I1489" s="247"/>
      <x:c r="J1489" s="249"/>
      <x:c r="K1489" s="247"/>
      <x:c r="L1489" s="247"/>
      <x:c r="M1489" s="113" t="str">
        <x:f>IF(A1489="","",IF(OR(D1489="",E1489=""),"",IF(E1489&lt;=D1489,1,0)))</x:f>
      </x:c>
      <x:c r="N1489" s="120" t="str">
        <x:f>IF(A1489="","",IF(OR(H1489="",I1489=""),"",IFERROR(I1489/H1489,0)))</x:f>
      </x:c>
      <x:c r="O1489" s="113" t="str">
        <x:f>IF(A1489="","",IF(OR(D1489="",E1489=""),"",MAX(0,E1489-D1489)))</x:f>
      </x:c>
      <x:c r="P1489" s="113" t="str">
        <x:f>IF(B1489="","",WEEKDAY(B1489,2))</x:f>
      </x:c>
      <x:c r="Q1489" s="113" t="str">
        <x:f>IF(B1489="","",MONTH(B1489))</x:f>
      </x:c>
      <x:c r="R1489" s="113" t="str">
        <x:f>IF(B1489="","",YEAR(B1489))</x:f>
      </x:c>
    </x:row>
    <x:row r="1490" ht="20" customHeight="1">
      <x:c r="A1490" s="247"/>
      <x:c r="B1490" s="248"/>
      <x:c r="C1490" s="247"/>
      <x:c r="D1490" s="248"/>
      <x:c r="E1490" s="248"/>
      <x:c r="F1490" s="247"/>
      <x:c r="G1490" s="247"/>
      <x:c r="H1490" s="247"/>
      <x:c r="I1490" s="247"/>
      <x:c r="J1490" s="249"/>
      <x:c r="K1490" s="247"/>
      <x:c r="L1490" s="247"/>
      <x:c r="M1490" s="113" t="str">
        <x:f>IF(A1490="","",IF(OR(D1490="",E1490=""),"",IF(E1490&lt;=D1490,1,0)))</x:f>
      </x:c>
      <x:c r="N1490" s="120" t="str">
        <x:f>IF(A1490="","",IF(OR(H1490="",I1490=""),"",IFERROR(I1490/H1490,0)))</x:f>
      </x:c>
      <x:c r="O1490" s="113" t="str">
        <x:f>IF(A1490="","",IF(OR(D1490="",E1490=""),"",MAX(0,E1490-D1490)))</x:f>
      </x:c>
      <x:c r="P1490" s="113" t="str">
        <x:f>IF(B1490="","",WEEKDAY(B1490,2))</x:f>
      </x:c>
      <x:c r="Q1490" s="113" t="str">
        <x:f>IF(B1490="","",MONTH(B1490))</x:f>
      </x:c>
      <x:c r="R1490" s="113" t="str">
        <x:f>IF(B1490="","",YEAR(B1490))</x:f>
      </x:c>
    </x:row>
    <x:row r="1491" ht="20" customHeight="1">
      <x:c r="A1491" s="247"/>
      <x:c r="B1491" s="248"/>
      <x:c r="C1491" s="247"/>
      <x:c r="D1491" s="248"/>
      <x:c r="E1491" s="248"/>
      <x:c r="F1491" s="247"/>
      <x:c r="G1491" s="247"/>
      <x:c r="H1491" s="247"/>
      <x:c r="I1491" s="247"/>
      <x:c r="J1491" s="249"/>
      <x:c r="K1491" s="247"/>
      <x:c r="L1491" s="247"/>
      <x:c r="M1491" s="113" t="str">
        <x:f>IF(A1491="","",IF(OR(D1491="",E1491=""),"",IF(E1491&lt;=D1491,1,0)))</x:f>
      </x:c>
      <x:c r="N1491" s="120" t="str">
        <x:f>IF(A1491="","",IF(OR(H1491="",I1491=""),"",IFERROR(I1491/H1491,0)))</x:f>
      </x:c>
      <x:c r="O1491" s="113" t="str">
        <x:f>IF(A1491="","",IF(OR(D1491="",E1491=""),"",MAX(0,E1491-D1491)))</x:f>
      </x:c>
      <x:c r="P1491" s="113" t="str">
        <x:f>IF(B1491="","",WEEKDAY(B1491,2))</x:f>
      </x:c>
      <x:c r="Q1491" s="113" t="str">
        <x:f>IF(B1491="","",MONTH(B1491))</x:f>
      </x:c>
      <x:c r="R1491" s="113" t="str">
        <x:f>IF(B1491="","",YEAR(B1491))</x:f>
      </x:c>
    </x:row>
    <x:row r="1492" ht="20" customHeight="1">
      <x:c r="A1492" s="247"/>
      <x:c r="B1492" s="248"/>
      <x:c r="C1492" s="247"/>
      <x:c r="D1492" s="248"/>
      <x:c r="E1492" s="248"/>
      <x:c r="F1492" s="247"/>
      <x:c r="G1492" s="247"/>
      <x:c r="H1492" s="247"/>
      <x:c r="I1492" s="247"/>
      <x:c r="J1492" s="249"/>
      <x:c r="K1492" s="247"/>
      <x:c r="L1492" s="247"/>
      <x:c r="M1492" s="113" t="str">
        <x:f>IF(A1492="","",IF(OR(D1492="",E1492=""),"",IF(E1492&lt;=D1492,1,0)))</x:f>
      </x:c>
      <x:c r="N1492" s="120" t="str">
        <x:f>IF(A1492="","",IF(OR(H1492="",I1492=""),"",IFERROR(I1492/H1492,0)))</x:f>
      </x:c>
      <x:c r="O1492" s="113" t="str">
        <x:f>IF(A1492="","",IF(OR(D1492="",E1492=""),"",MAX(0,E1492-D1492)))</x:f>
      </x:c>
      <x:c r="P1492" s="113" t="str">
        <x:f>IF(B1492="","",WEEKDAY(B1492,2))</x:f>
      </x:c>
      <x:c r="Q1492" s="113" t="str">
        <x:f>IF(B1492="","",MONTH(B1492))</x:f>
      </x:c>
      <x:c r="R1492" s="113" t="str">
        <x:f>IF(B1492="","",YEAR(B1492))</x:f>
      </x:c>
    </x:row>
    <x:row r="1493" ht="20" customHeight="1">
      <x:c r="A1493" s="247"/>
      <x:c r="B1493" s="248"/>
      <x:c r="C1493" s="247"/>
      <x:c r="D1493" s="248"/>
      <x:c r="E1493" s="248"/>
      <x:c r="F1493" s="247"/>
      <x:c r="G1493" s="247"/>
      <x:c r="H1493" s="247"/>
      <x:c r="I1493" s="247"/>
      <x:c r="J1493" s="249"/>
      <x:c r="K1493" s="247"/>
      <x:c r="L1493" s="247"/>
      <x:c r="M1493" s="113" t="str">
        <x:f>IF(A1493="","",IF(OR(D1493="",E1493=""),"",IF(E1493&lt;=D1493,1,0)))</x:f>
      </x:c>
      <x:c r="N1493" s="120" t="str">
        <x:f>IF(A1493="","",IF(OR(H1493="",I1493=""),"",IFERROR(I1493/H1493,0)))</x:f>
      </x:c>
      <x:c r="O1493" s="113" t="str">
        <x:f>IF(A1493="","",IF(OR(D1493="",E1493=""),"",MAX(0,E1493-D1493)))</x:f>
      </x:c>
      <x:c r="P1493" s="113" t="str">
        <x:f>IF(B1493="","",WEEKDAY(B1493,2))</x:f>
      </x:c>
      <x:c r="Q1493" s="113" t="str">
        <x:f>IF(B1493="","",MONTH(B1493))</x:f>
      </x:c>
      <x:c r="R1493" s="113" t="str">
        <x:f>IF(B1493="","",YEAR(B1493))</x:f>
      </x:c>
    </x:row>
    <x:row r="1494" ht="20" customHeight="1">
      <x:c r="A1494" s="247"/>
      <x:c r="B1494" s="248"/>
      <x:c r="C1494" s="247"/>
      <x:c r="D1494" s="248"/>
      <x:c r="E1494" s="248"/>
      <x:c r="F1494" s="247"/>
      <x:c r="G1494" s="247"/>
      <x:c r="H1494" s="247"/>
      <x:c r="I1494" s="247"/>
      <x:c r="J1494" s="249"/>
      <x:c r="K1494" s="247"/>
      <x:c r="L1494" s="247"/>
      <x:c r="M1494" s="113" t="str">
        <x:f>IF(A1494="","",IF(OR(D1494="",E1494=""),"",IF(E1494&lt;=D1494,1,0)))</x:f>
      </x:c>
      <x:c r="N1494" s="120" t="str">
        <x:f>IF(A1494="","",IF(OR(H1494="",I1494=""),"",IFERROR(I1494/H1494,0)))</x:f>
      </x:c>
      <x:c r="O1494" s="113" t="str">
        <x:f>IF(A1494="","",IF(OR(D1494="",E1494=""),"",MAX(0,E1494-D1494)))</x:f>
      </x:c>
      <x:c r="P1494" s="113" t="str">
        <x:f>IF(B1494="","",WEEKDAY(B1494,2))</x:f>
      </x:c>
      <x:c r="Q1494" s="113" t="str">
        <x:f>IF(B1494="","",MONTH(B1494))</x:f>
      </x:c>
      <x:c r="R1494" s="113" t="str">
        <x:f>IF(B1494="","",YEAR(B1494))</x:f>
      </x:c>
    </x:row>
    <x:row r="1495" ht="20" customHeight="1">
      <x:c r="A1495" s="247"/>
      <x:c r="B1495" s="248"/>
      <x:c r="C1495" s="247"/>
      <x:c r="D1495" s="248"/>
      <x:c r="E1495" s="248"/>
      <x:c r="F1495" s="247"/>
      <x:c r="G1495" s="247"/>
      <x:c r="H1495" s="247"/>
      <x:c r="I1495" s="247"/>
      <x:c r="J1495" s="249"/>
      <x:c r="K1495" s="247"/>
      <x:c r="L1495" s="247"/>
      <x:c r="M1495" s="113" t="str">
        <x:f>IF(A1495="","",IF(OR(D1495="",E1495=""),"",IF(E1495&lt;=D1495,1,0)))</x:f>
      </x:c>
      <x:c r="N1495" s="120" t="str">
        <x:f>IF(A1495="","",IF(OR(H1495="",I1495=""),"",IFERROR(I1495/H1495,0)))</x:f>
      </x:c>
      <x:c r="O1495" s="113" t="str">
        <x:f>IF(A1495="","",IF(OR(D1495="",E1495=""),"",MAX(0,E1495-D1495)))</x:f>
      </x:c>
      <x:c r="P1495" s="113" t="str">
        <x:f>IF(B1495="","",WEEKDAY(B1495,2))</x:f>
      </x:c>
      <x:c r="Q1495" s="113" t="str">
        <x:f>IF(B1495="","",MONTH(B1495))</x:f>
      </x:c>
      <x:c r="R1495" s="113" t="str">
        <x:f>IF(B1495="","",YEAR(B1495))</x:f>
      </x:c>
    </x:row>
    <x:row r="1496" ht="20" customHeight="1">
      <x:c r="A1496" s="247"/>
      <x:c r="B1496" s="248"/>
      <x:c r="C1496" s="247"/>
      <x:c r="D1496" s="248"/>
      <x:c r="E1496" s="248"/>
      <x:c r="F1496" s="247"/>
      <x:c r="G1496" s="247"/>
      <x:c r="H1496" s="247"/>
      <x:c r="I1496" s="247"/>
      <x:c r="J1496" s="249"/>
      <x:c r="K1496" s="247"/>
      <x:c r="L1496" s="247"/>
      <x:c r="M1496" s="113" t="str">
        <x:f>IF(A1496="","",IF(OR(D1496="",E1496=""),"",IF(E1496&lt;=D1496,1,0)))</x:f>
      </x:c>
      <x:c r="N1496" s="120" t="str">
        <x:f>IF(A1496="","",IF(OR(H1496="",I1496=""),"",IFERROR(I1496/H1496,0)))</x:f>
      </x:c>
      <x:c r="O1496" s="113" t="str">
        <x:f>IF(A1496="","",IF(OR(D1496="",E1496=""),"",MAX(0,E1496-D1496)))</x:f>
      </x:c>
      <x:c r="P1496" s="113" t="str">
        <x:f>IF(B1496="","",WEEKDAY(B1496,2))</x:f>
      </x:c>
      <x:c r="Q1496" s="113" t="str">
        <x:f>IF(B1496="","",MONTH(B1496))</x:f>
      </x:c>
      <x:c r="R1496" s="113" t="str">
        <x:f>IF(B1496="","",YEAR(B1496))</x:f>
      </x:c>
    </x:row>
    <x:row r="1497" ht="20" customHeight="1">
      <x:c r="A1497" s="247"/>
      <x:c r="B1497" s="248"/>
      <x:c r="C1497" s="247"/>
      <x:c r="D1497" s="248"/>
      <x:c r="E1497" s="248"/>
      <x:c r="F1497" s="247"/>
      <x:c r="G1497" s="247"/>
      <x:c r="H1497" s="247"/>
      <x:c r="I1497" s="247"/>
      <x:c r="J1497" s="249"/>
      <x:c r="K1497" s="247"/>
      <x:c r="L1497" s="247"/>
      <x:c r="M1497" s="113" t="str">
        <x:f>IF(A1497="","",IF(OR(D1497="",E1497=""),"",IF(E1497&lt;=D1497,1,0)))</x:f>
      </x:c>
      <x:c r="N1497" s="120" t="str">
        <x:f>IF(A1497="","",IF(OR(H1497="",I1497=""),"",IFERROR(I1497/H1497,0)))</x:f>
      </x:c>
      <x:c r="O1497" s="113" t="str">
        <x:f>IF(A1497="","",IF(OR(D1497="",E1497=""),"",MAX(0,E1497-D1497)))</x:f>
      </x:c>
      <x:c r="P1497" s="113" t="str">
        <x:f>IF(B1497="","",WEEKDAY(B1497,2))</x:f>
      </x:c>
      <x:c r="Q1497" s="113" t="str">
        <x:f>IF(B1497="","",MONTH(B1497))</x:f>
      </x:c>
      <x:c r="R1497" s="113" t="str">
        <x:f>IF(B1497="","",YEAR(B1497))</x:f>
      </x:c>
    </x:row>
    <x:row r="1498" ht="20" customHeight="1">
      <x:c r="A1498" s="247"/>
      <x:c r="B1498" s="248"/>
      <x:c r="C1498" s="247"/>
      <x:c r="D1498" s="248"/>
      <x:c r="E1498" s="248"/>
      <x:c r="F1498" s="247"/>
      <x:c r="G1498" s="247"/>
      <x:c r="H1498" s="247"/>
      <x:c r="I1498" s="247"/>
      <x:c r="J1498" s="249"/>
      <x:c r="K1498" s="247"/>
      <x:c r="L1498" s="247"/>
      <x:c r="M1498" s="113" t="str">
        <x:f>IF(A1498="","",IF(OR(D1498="",E1498=""),"",IF(E1498&lt;=D1498,1,0)))</x:f>
      </x:c>
      <x:c r="N1498" s="120" t="str">
        <x:f>IF(A1498="","",IF(OR(H1498="",I1498=""),"",IFERROR(I1498/H1498,0)))</x:f>
      </x:c>
      <x:c r="O1498" s="113" t="str">
        <x:f>IF(A1498="","",IF(OR(D1498="",E1498=""),"",MAX(0,E1498-D1498)))</x:f>
      </x:c>
      <x:c r="P1498" s="113" t="str">
        <x:f>IF(B1498="","",WEEKDAY(B1498,2))</x:f>
      </x:c>
      <x:c r="Q1498" s="113" t="str">
        <x:f>IF(B1498="","",MONTH(B1498))</x:f>
      </x:c>
      <x:c r="R1498" s="113" t="str">
        <x:f>IF(B1498="","",YEAR(B1498))</x:f>
      </x:c>
    </x:row>
    <x:row r="1499" ht="20" customHeight="1">
      <x:c r="A1499" s="247"/>
      <x:c r="B1499" s="248"/>
      <x:c r="C1499" s="247"/>
      <x:c r="D1499" s="248"/>
      <x:c r="E1499" s="248"/>
      <x:c r="F1499" s="247"/>
      <x:c r="G1499" s="247"/>
      <x:c r="H1499" s="247"/>
      <x:c r="I1499" s="247"/>
      <x:c r="J1499" s="249"/>
      <x:c r="K1499" s="247"/>
      <x:c r="L1499" s="247"/>
      <x:c r="M1499" s="113" t="str">
        <x:f>IF(A1499="","",IF(OR(D1499="",E1499=""),"",IF(E1499&lt;=D1499,1,0)))</x:f>
      </x:c>
      <x:c r="N1499" s="120" t="str">
        <x:f>IF(A1499="","",IF(OR(H1499="",I1499=""),"",IFERROR(I1499/H1499,0)))</x:f>
      </x:c>
      <x:c r="O1499" s="113" t="str">
        <x:f>IF(A1499="","",IF(OR(D1499="",E1499=""),"",MAX(0,E1499-D1499)))</x:f>
      </x:c>
      <x:c r="P1499" s="113" t="str">
        <x:f>IF(B1499="","",WEEKDAY(B1499,2))</x:f>
      </x:c>
      <x:c r="Q1499" s="113" t="str">
        <x:f>IF(B1499="","",MONTH(B1499))</x:f>
      </x:c>
      <x:c r="R1499" s="113" t="str">
        <x:f>IF(B1499="","",YEAR(B1499))</x:f>
      </x:c>
    </x:row>
    <x:row r="1500" ht="20" customHeight="1">
      <x:c r="A1500" s="247"/>
      <x:c r="B1500" s="248"/>
      <x:c r="C1500" s="247"/>
      <x:c r="D1500" s="248"/>
      <x:c r="E1500" s="248"/>
      <x:c r="F1500" s="247"/>
      <x:c r="G1500" s="247"/>
      <x:c r="H1500" s="247"/>
      <x:c r="I1500" s="247"/>
      <x:c r="J1500" s="249"/>
      <x:c r="K1500" s="247"/>
      <x:c r="L1500" s="247"/>
      <x:c r="M1500" s="113" t="str">
        <x:f>IF(A1500="","",IF(OR(D1500="",E1500=""),"",IF(E1500&lt;=D1500,1,0)))</x:f>
      </x:c>
      <x:c r="N1500" s="120" t="str">
        <x:f>IF(A1500="","",IF(OR(H1500="",I1500=""),"",IFERROR(I1500/H1500,0)))</x:f>
      </x:c>
      <x:c r="O1500" s="113" t="str">
        <x:f>IF(A1500="","",IF(OR(D1500="",E1500=""),"",MAX(0,E1500-D1500)))</x:f>
      </x:c>
      <x:c r="P1500" s="113" t="str">
        <x:f>IF(B1500="","",WEEKDAY(B1500,2))</x:f>
      </x:c>
      <x:c r="Q1500" s="113" t="str">
        <x:f>IF(B1500="","",MONTH(B1500))</x:f>
      </x:c>
      <x:c r="R1500" s="113" t="str">
        <x:f>IF(B1500="","",YEAR(B1500))</x:f>
      </x:c>
    </x:row>
    <x:row r="1501" ht="20" customHeight="1">
      <x:c r="A1501" s="247"/>
      <x:c r="B1501" s="248"/>
      <x:c r="C1501" s="247"/>
      <x:c r="D1501" s="248"/>
      <x:c r="E1501" s="248"/>
      <x:c r="F1501" s="247"/>
      <x:c r="G1501" s="247"/>
      <x:c r="H1501" s="247"/>
      <x:c r="I1501" s="247"/>
      <x:c r="J1501" s="249"/>
      <x:c r="K1501" s="247"/>
      <x:c r="L1501" s="247"/>
      <x:c r="M1501" s="113" t="str">
        <x:f>IF(A1501="","",IF(OR(D1501="",E1501=""),"",IF(E1501&lt;=D1501,1,0)))</x:f>
      </x:c>
      <x:c r="N1501" s="120" t="str">
        <x:f>IF(A1501="","",IF(OR(H1501="",I1501=""),"",IFERROR(I1501/H1501,0)))</x:f>
      </x:c>
      <x:c r="O1501" s="113" t="str">
        <x:f>IF(A1501="","",IF(OR(D1501="",E1501=""),"",MAX(0,E1501-D1501)))</x:f>
      </x:c>
      <x:c r="P1501" s="113" t="str">
        <x:f>IF(B1501="","",WEEKDAY(B1501,2))</x:f>
      </x:c>
      <x:c r="Q1501" s="113" t="str">
        <x:f>IF(B1501="","",MONTH(B1501))</x:f>
      </x:c>
      <x:c r="R1501" s="113" t="str">
        <x:f>IF(B1501="","",YEAR(B1501))</x:f>
      </x:c>
    </x:row>
    <x:row r="1502" ht="20" customHeight="1">
      <x:c r="A1502" s="247"/>
      <x:c r="B1502" s="248"/>
      <x:c r="C1502" s="247"/>
      <x:c r="D1502" s="248"/>
      <x:c r="E1502" s="248"/>
      <x:c r="F1502" s="247"/>
      <x:c r="G1502" s="247"/>
      <x:c r="H1502" s="247"/>
      <x:c r="I1502" s="247"/>
      <x:c r="J1502" s="249"/>
      <x:c r="K1502" s="247"/>
      <x:c r="L1502" s="247"/>
      <x:c r="M1502" s="113" t="str">
        <x:f>IF(A1502="","",IF(OR(D1502="",E1502=""),"",IF(E1502&lt;=D1502,1,0)))</x:f>
      </x:c>
      <x:c r="N1502" s="120" t="str">
        <x:f>IF(A1502="","",IF(OR(H1502="",I1502=""),"",IFERROR(I1502/H1502,0)))</x:f>
      </x:c>
      <x:c r="O1502" s="113" t="str">
        <x:f>IF(A1502="","",IF(OR(D1502="",E1502=""),"",MAX(0,E1502-D1502)))</x:f>
      </x:c>
      <x:c r="P1502" s="113" t="str">
        <x:f>IF(B1502="","",WEEKDAY(B1502,2))</x:f>
      </x:c>
      <x:c r="Q1502" s="113" t="str">
        <x:f>IF(B1502="","",MONTH(B1502))</x:f>
      </x:c>
      <x:c r="R1502" s="113" t="str">
        <x:f>IF(B1502="","",YEAR(B1502))</x:f>
      </x:c>
    </x:row>
    <x:row r="1503" ht="20" customHeight="1">
      <x:c r="A1503" s="247"/>
      <x:c r="B1503" s="248"/>
      <x:c r="C1503" s="247"/>
      <x:c r="D1503" s="248"/>
      <x:c r="E1503" s="248"/>
      <x:c r="F1503" s="247"/>
      <x:c r="G1503" s="247"/>
      <x:c r="H1503" s="247"/>
      <x:c r="I1503" s="247"/>
      <x:c r="J1503" s="249"/>
      <x:c r="K1503" s="247"/>
      <x:c r="L1503" s="247"/>
      <x:c r="M1503" s="113" t="str">
        <x:f>IF(A1503="","",IF(OR(D1503="",E1503=""),"",IF(E1503&lt;=D1503,1,0)))</x:f>
      </x:c>
      <x:c r="N1503" s="120" t="str">
        <x:f>IF(A1503="","",IF(OR(H1503="",I1503=""),"",IFERROR(I1503/H1503,0)))</x:f>
      </x:c>
      <x:c r="O1503" s="113" t="str">
        <x:f>IF(A1503="","",IF(OR(D1503="",E1503=""),"",MAX(0,E1503-D1503)))</x:f>
      </x:c>
      <x:c r="P1503" s="113" t="str">
        <x:f>IF(B1503="","",WEEKDAY(B1503,2))</x:f>
      </x:c>
      <x:c r="Q1503" s="113" t="str">
        <x:f>IF(B1503="","",MONTH(B1503))</x:f>
      </x:c>
      <x:c r="R1503" s="113" t="str">
        <x:f>IF(B1503="","",YEAR(B1503))</x:f>
      </x:c>
    </x:row>
    <x:row r="1504" ht="20" customHeight="1">
      <x:c r="A1504" s="247"/>
      <x:c r="B1504" s="248"/>
      <x:c r="C1504" s="247"/>
      <x:c r="D1504" s="248"/>
      <x:c r="E1504" s="248"/>
      <x:c r="F1504" s="247"/>
      <x:c r="G1504" s="247"/>
      <x:c r="H1504" s="247"/>
      <x:c r="I1504" s="247"/>
      <x:c r="J1504" s="249"/>
      <x:c r="K1504" s="247"/>
      <x:c r="L1504" s="247"/>
      <x:c r="M1504" s="113" t="str">
        <x:f>IF(A1504="","",IF(OR(D1504="",E1504=""),"",IF(E1504&lt;=D1504,1,0)))</x:f>
      </x:c>
      <x:c r="N1504" s="120" t="str">
        <x:f>IF(A1504="","",IF(OR(H1504="",I1504=""),"",IFERROR(I1504/H1504,0)))</x:f>
      </x:c>
      <x:c r="O1504" s="113" t="str">
        <x:f>IF(A1504="","",IF(OR(D1504="",E1504=""),"",MAX(0,E1504-D1504)))</x:f>
      </x:c>
      <x:c r="P1504" s="113" t="str">
        <x:f>IF(B1504="","",WEEKDAY(B1504,2))</x:f>
      </x:c>
      <x:c r="Q1504" s="113" t="str">
        <x:f>IF(B1504="","",MONTH(B1504))</x:f>
      </x:c>
      <x:c r="R1504" s="113" t="str">
        <x:f>IF(B1504="","",YEAR(B1504))</x:f>
      </x:c>
    </x:row>
    <x:row r="1505" ht="20" customHeight="1">
      <x:c r="A1505" s="247"/>
      <x:c r="B1505" s="248"/>
      <x:c r="C1505" s="247"/>
      <x:c r="D1505" s="248"/>
      <x:c r="E1505" s="248"/>
      <x:c r="F1505" s="247"/>
      <x:c r="G1505" s="247"/>
      <x:c r="H1505" s="247"/>
      <x:c r="I1505" s="247"/>
      <x:c r="J1505" s="249"/>
      <x:c r="K1505" s="247"/>
      <x:c r="L1505" s="247"/>
      <x:c r="M1505" s="113" t="str">
        <x:f>IF(A1505="","",IF(OR(D1505="",E1505=""),"",IF(E1505&lt;=D1505,1,0)))</x:f>
      </x:c>
      <x:c r="N1505" s="120" t="str">
        <x:f>IF(A1505="","",IF(OR(H1505="",I1505=""),"",IFERROR(I1505/H1505,0)))</x:f>
      </x:c>
      <x:c r="O1505" s="113" t="str">
        <x:f>IF(A1505="","",IF(OR(D1505="",E1505=""),"",MAX(0,E1505-D1505)))</x:f>
      </x:c>
      <x:c r="P1505" s="113" t="str">
        <x:f>IF(B1505="","",WEEKDAY(B1505,2))</x:f>
      </x:c>
      <x:c r="Q1505" s="113" t="str">
        <x:f>IF(B1505="","",MONTH(B1505))</x:f>
      </x:c>
      <x:c r="R1505" s="113" t="str">
        <x:f>IF(B1505="","",YEAR(B1505))</x:f>
      </x:c>
    </x:row>
    <x:row r="1506" ht="20" customHeight="1">
      <x:c r="A1506" s="247"/>
      <x:c r="B1506" s="248"/>
      <x:c r="C1506" s="247"/>
      <x:c r="D1506" s="248"/>
      <x:c r="E1506" s="248"/>
      <x:c r="F1506" s="247"/>
      <x:c r="G1506" s="247"/>
      <x:c r="H1506" s="247"/>
      <x:c r="I1506" s="247"/>
      <x:c r="J1506" s="249"/>
      <x:c r="K1506" s="247"/>
      <x:c r="L1506" s="247"/>
      <x:c r="M1506" s="113" t="str">
        <x:f>IF(A1506="","",IF(OR(D1506="",E1506=""),"",IF(E1506&lt;=D1506,1,0)))</x:f>
      </x:c>
      <x:c r="N1506" s="120" t="str">
        <x:f>IF(A1506="","",IF(OR(H1506="",I1506=""),"",IFERROR(I1506/H1506,0)))</x:f>
      </x:c>
      <x:c r="O1506" s="113" t="str">
        <x:f>IF(A1506="","",IF(OR(D1506="",E1506=""),"",MAX(0,E1506-D1506)))</x:f>
      </x:c>
      <x:c r="P1506" s="113" t="str">
        <x:f>IF(B1506="","",WEEKDAY(B1506,2))</x:f>
      </x:c>
      <x:c r="Q1506" s="113" t="str">
        <x:f>IF(B1506="","",MONTH(B1506))</x:f>
      </x:c>
      <x:c r="R1506" s="113" t="str">
        <x:f>IF(B1506="","",YEAR(B1506))</x:f>
      </x:c>
    </x:row>
    <x:row r="1507" ht="20" customHeight="1">
      <x:c r="A1507" s="247"/>
      <x:c r="B1507" s="248"/>
      <x:c r="C1507" s="247"/>
      <x:c r="D1507" s="248"/>
      <x:c r="E1507" s="248"/>
      <x:c r="F1507" s="247"/>
      <x:c r="G1507" s="247"/>
      <x:c r="H1507" s="247"/>
      <x:c r="I1507" s="247"/>
      <x:c r="J1507" s="249"/>
      <x:c r="K1507" s="247"/>
      <x:c r="L1507" s="247"/>
      <x:c r="M1507" s="113" t="str">
        <x:f>IF(A1507="","",IF(OR(D1507="",E1507=""),"",IF(E1507&lt;=D1507,1,0)))</x:f>
      </x:c>
      <x:c r="N1507" s="120" t="str">
        <x:f>IF(A1507="","",IF(OR(H1507="",I1507=""),"",IFERROR(I1507/H1507,0)))</x:f>
      </x:c>
      <x:c r="O1507" s="113" t="str">
        <x:f>IF(A1507="","",IF(OR(D1507="",E1507=""),"",MAX(0,E1507-D1507)))</x:f>
      </x:c>
      <x:c r="P1507" s="113" t="str">
        <x:f>IF(B1507="","",WEEKDAY(B1507,2))</x:f>
      </x:c>
      <x:c r="Q1507" s="113" t="str">
        <x:f>IF(B1507="","",MONTH(B1507))</x:f>
      </x:c>
      <x:c r="R1507" s="113" t="str">
        <x:f>IF(B1507="","",YEAR(B1507))</x:f>
      </x:c>
    </x:row>
    <x:row r="1508" ht="20" customHeight="1">
      <x:c r="A1508" s="247"/>
      <x:c r="B1508" s="248"/>
      <x:c r="C1508" s="247"/>
      <x:c r="D1508" s="248"/>
      <x:c r="E1508" s="248"/>
      <x:c r="F1508" s="247"/>
      <x:c r="G1508" s="247"/>
      <x:c r="H1508" s="247"/>
      <x:c r="I1508" s="247"/>
      <x:c r="J1508" s="249"/>
      <x:c r="K1508" s="247"/>
      <x:c r="L1508" s="247"/>
      <x:c r="M1508" s="113" t="str">
        <x:f>IF(A1508="","",IF(OR(D1508="",E1508=""),"",IF(E1508&lt;=D1508,1,0)))</x:f>
      </x:c>
      <x:c r="N1508" s="120" t="str">
        <x:f>IF(A1508="","",IF(OR(H1508="",I1508=""),"",IFERROR(I1508/H1508,0)))</x:f>
      </x:c>
      <x:c r="O1508" s="113" t="str">
        <x:f>IF(A1508="","",IF(OR(D1508="",E1508=""),"",MAX(0,E1508-D1508)))</x:f>
      </x:c>
      <x:c r="P1508" s="113" t="str">
        <x:f>IF(B1508="","",WEEKDAY(B1508,2))</x:f>
      </x:c>
      <x:c r="Q1508" s="113" t="str">
        <x:f>IF(B1508="","",MONTH(B1508))</x:f>
      </x:c>
      <x:c r="R1508" s="113" t="str">
        <x:f>IF(B1508="","",YEAR(B1508))</x:f>
      </x:c>
    </x:row>
    <x:row r="1509" ht="20" customHeight="1">
      <x:c r="A1509" s="247"/>
      <x:c r="B1509" s="248"/>
      <x:c r="C1509" s="247"/>
      <x:c r="D1509" s="248"/>
      <x:c r="E1509" s="248"/>
      <x:c r="F1509" s="247"/>
      <x:c r="G1509" s="247"/>
      <x:c r="H1509" s="247"/>
      <x:c r="I1509" s="247"/>
      <x:c r="J1509" s="249"/>
      <x:c r="K1509" s="247"/>
      <x:c r="L1509" s="247"/>
      <x:c r="M1509" s="113" t="str">
        <x:f>IF(A1509="","",IF(OR(D1509="",E1509=""),"",IF(E1509&lt;=D1509,1,0)))</x:f>
      </x:c>
      <x:c r="N1509" s="120" t="str">
        <x:f>IF(A1509="","",IF(OR(H1509="",I1509=""),"",IFERROR(I1509/H1509,0)))</x:f>
      </x:c>
      <x:c r="O1509" s="113" t="str">
        <x:f>IF(A1509="","",IF(OR(D1509="",E1509=""),"",MAX(0,E1509-D1509)))</x:f>
      </x:c>
      <x:c r="P1509" s="113" t="str">
        <x:f>IF(B1509="","",WEEKDAY(B1509,2))</x:f>
      </x:c>
      <x:c r="Q1509" s="113" t="str">
        <x:f>IF(B1509="","",MONTH(B1509))</x:f>
      </x:c>
      <x:c r="R1509" s="113" t="str">
        <x:f>IF(B1509="","",YEAR(B1509))</x:f>
      </x:c>
    </x:row>
    <x:row r="1510" ht="20" customHeight="1">
      <x:c r="A1510" s="247"/>
      <x:c r="B1510" s="248"/>
      <x:c r="C1510" s="247"/>
      <x:c r="D1510" s="248"/>
      <x:c r="E1510" s="248"/>
      <x:c r="F1510" s="247"/>
      <x:c r="G1510" s="247"/>
      <x:c r="H1510" s="247"/>
      <x:c r="I1510" s="247"/>
      <x:c r="J1510" s="249"/>
      <x:c r="K1510" s="247"/>
      <x:c r="L1510" s="247"/>
      <x:c r="M1510" s="113" t="str">
        <x:f>IF(A1510="","",IF(OR(D1510="",E1510=""),"",IF(E1510&lt;=D1510,1,0)))</x:f>
      </x:c>
      <x:c r="N1510" s="120" t="str">
        <x:f>IF(A1510="","",IF(OR(H1510="",I1510=""),"",IFERROR(I1510/H1510,0)))</x:f>
      </x:c>
      <x:c r="O1510" s="113" t="str">
        <x:f>IF(A1510="","",IF(OR(D1510="",E1510=""),"",MAX(0,E1510-D1510)))</x:f>
      </x:c>
      <x:c r="P1510" s="113" t="str">
        <x:f>IF(B1510="","",WEEKDAY(B1510,2))</x:f>
      </x:c>
      <x:c r="Q1510" s="113" t="str">
        <x:f>IF(B1510="","",MONTH(B1510))</x:f>
      </x:c>
      <x:c r="R1510" s="113" t="str">
        <x:f>IF(B1510="","",YEAR(B1510))</x:f>
      </x:c>
    </x:row>
    <x:row r="1511" ht="20" customHeight="1">
      <x:c r="A1511" s="247"/>
      <x:c r="B1511" s="248"/>
      <x:c r="C1511" s="247"/>
      <x:c r="D1511" s="248"/>
      <x:c r="E1511" s="248"/>
      <x:c r="F1511" s="247"/>
      <x:c r="G1511" s="247"/>
      <x:c r="H1511" s="247"/>
      <x:c r="I1511" s="247"/>
      <x:c r="J1511" s="249"/>
      <x:c r="K1511" s="247"/>
      <x:c r="L1511" s="247"/>
      <x:c r="M1511" s="113" t="str">
        <x:f>IF(A1511="","",IF(OR(D1511="",E1511=""),"",IF(E1511&lt;=D1511,1,0)))</x:f>
      </x:c>
      <x:c r="N1511" s="120" t="str">
        <x:f>IF(A1511="","",IF(OR(H1511="",I1511=""),"",IFERROR(I1511/H1511,0)))</x:f>
      </x:c>
      <x:c r="O1511" s="113" t="str">
        <x:f>IF(A1511="","",IF(OR(D1511="",E1511=""),"",MAX(0,E1511-D1511)))</x:f>
      </x:c>
      <x:c r="P1511" s="113" t="str">
        <x:f>IF(B1511="","",WEEKDAY(B1511,2))</x:f>
      </x:c>
      <x:c r="Q1511" s="113" t="str">
        <x:f>IF(B1511="","",MONTH(B1511))</x:f>
      </x:c>
      <x:c r="R1511" s="113" t="str">
        <x:f>IF(B1511="","",YEAR(B1511))</x:f>
      </x:c>
    </x:row>
    <x:row r="1512" ht="20" customHeight="1">
      <x:c r="A1512" s="247"/>
      <x:c r="B1512" s="248"/>
      <x:c r="C1512" s="247"/>
      <x:c r="D1512" s="248"/>
      <x:c r="E1512" s="248"/>
      <x:c r="F1512" s="247"/>
      <x:c r="G1512" s="247"/>
      <x:c r="H1512" s="247"/>
      <x:c r="I1512" s="247"/>
      <x:c r="J1512" s="249"/>
      <x:c r="K1512" s="247"/>
      <x:c r="L1512" s="247"/>
      <x:c r="M1512" s="113" t="str">
        <x:f>IF(A1512="","",IF(OR(D1512="",E1512=""),"",IF(E1512&lt;=D1512,1,0)))</x:f>
      </x:c>
      <x:c r="N1512" s="120" t="str">
        <x:f>IF(A1512="","",IF(OR(H1512="",I1512=""),"",IFERROR(I1512/H1512,0)))</x:f>
      </x:c>
      <x:c r="O1512" s="113" t="str">
        <x:f>IF(A1512="","",IF(OR(D1512="",E1512=""),"",MAX(0,E1512-D1512)))</x:f>
      </x:c>
      <x:c r="P1512" s="113" t="str">
        <x:f>IF(B1512="","",WEEKDAY(B1512,2))</x:f>
      </x:c>
      <x:c r="Q1512" s="113" t="str">
        <x:f>IF(B1512="","",MONTH(B1512))</x:f>
      </x:c>
      <x:c r="R1512" s="113" t="str">
        <x:f>IF(B1512="","",YEAR(B1512))</x:f>
      </x:c>
    </x:row>
    <x:row r="1513" ht="20" customHeight="1">
      <x:c r="A1513" s="247"/>
      <x:c r="B1513" s="248"/>
      <x:c r="C1513" s="247"/>
      <x:c r="D1513" s="248"/>
      <x:c r="E1513" s="248"/>
      <x:c r="F1513" s="247"/>
      <x:c r="G1513" s="247"/>
      <x:c r="H1513" s="247"/>
      <x:c r="I1513" s="247"/>
      <x:c r="J1513" s="249"/>
      <x:c r="K1513" s="247"/>
      <x:c r="L1513" s="247"/>
      <x:c r="M1513" s="113" t="str">
        <x:f>IF(A1513="","",IF(OR(D1513="",E1513=""),"",IF(E1513&lt;=D1513,1,0)))</x:f>
      </x:c>
      <x:c r="N1513" s="120" t="str">
        <x:f>IF(A1513="","",IF(OR(H1513="",I1513=""),"",IFERROR(I1513/H1513,0)))</x:f>
      </x:c>
      <x:c r="O1513" s="113" t="str">
        <x:f>IF(A1513="","",IF(OR(D1513="",E1513=""),"",MAX(0,E1513-D1513)))</x:f>
      </x:c>
      <x:c r="P1513" s="113" t="str">
        <x:f>IF(B1513="","",WEEKDAY(B1513,2))</x:f>
      </x:c>
      <x:c r="Q1513" s="113" t="str">
        <x:f>IF(B1513="","",MONTH(B1513))</x:f>
      </x:c>
      <x:c r="R1513" s="113" t="str">
        <x:f>IF(B1513="","",YEAR(B1513))</x:f>
      </x:c>
    </x:row>
    <x:row r="1514" ht="20" customHeight="1">
      <x:c r="A1514" s="247"/>
      <x:c r="B1514" s="248"/>
      <x:c r="C1514" s="247"/>
      <x:c r="D1514" s="248"/>
      <x:c r="E1514" s="248"/>
      <x:c r="F1514" s="247"/>
      <x:c r="G1514" s="247"/>
      <x:c r="H1514" s="247"/>
      <x:c r="I1514" s="247"/>
      <x:c r="J1514" s="249"/>
      <x:c r="K1514" s="247"/>
      <x:c r="L1514" s="247"/>
      <x:c r="M1514" s="113" t="str">
        <x:f>IF(A1514="","",IF(OR(D1514="",E1514=""),"",IF(E1514&lt;=D1514,1,0)))</x:f>
      </x:c>
      <x:c r="N1514" s="120" t="str">
        <x:f>IF(A1514="","",IF(OR(H1514="",I1514=""),"",IFERROR(I1514/H1514,0)))</x:f>
      </x:c>
      <x:c r="O1514" s="113" t="str">
        <x:f>IF(A1514="","",IF(OR(D1514="",E1514=""),"",MAX(0,E1514-D1514)))</x:f>
      </x:c>
      <x:c r="P1514" s="113" t="str">
        <x:f>IF(B1514="","",WEEKDAY(B1514,2))</x:f>
      </x:c>
      <x:c r="Q1514" s="113" t="str">
        <x:f>IF(B1514="","",MONTH(B1514))</x:f>
      </x:c>
      <x:c r="R1514" s="113" t="str">
        <x:f>IF(B1514="","",YEAR(B1514))</x:f>
      </x:c>
    </x:row>
    <x:row r="1515" ht="20" customHeight="1">
      <x:c r="A1515" s="247"/>
      <x:c r="B1515" s="248"/>
      <x:c r="C1515" s="247"/>
      <x:c r="D1515" s="248"/>
      <x:c r="E1515" s="248"/>
      <x:c r="F1515" s="247"/>
      <x:c r="G1515" s="247"/>
      <x:c r="H1515" s="247"/>
      <x:c r="I1515" s="247"/>
      <x:c r="J1515" s="249"/>
      <x:c r="K1515" s="247"/>
      <x:c r="L1515" s="247"/>
      <x:c r="M1515" s="113" t="str">
        <x:f>IF(A1515="","",IF(OR(D1515="",E1515=""),"",IF(E1515&lt;=D1515,1,0)))</x:f>
      </x:c>
      <x:c r="N1515" s="120" t="str">
        <x:f>IF(A1515="","",IF(OR(H1515="",I1515=""),"",IFERROR(I1515/H1515,0)))</x:f>
      </x:c>
      <x:c r="O1515" s="113" t="str">
        <x:f>IF(A1515="","",IF(OR(D1515="",E1515=""),"",MAX(0,E1515-D1515)))</x:f>
      </x:c>
      <x:c r="P1515" s="113" t="str">
        <x:f>IF(B1515="","",WEEKDAY(B1515,2))</x:f>
      </x:c>
      <x:c r="Q1515" s="113" t="str">
        <x:f>IF(B1515="","",MONTH(B1515))</x:f>
      </x:c>
      <x:c r="R1515" s="113" t="str">
        <x:f>IF(B1515="","",YEAR(B1515))</x:f>
      </x:c>
    </x:row>
    <x:row r="1516" ht="20" customHeight="1">
      <x:c r="A1516" s="247"/>
      <x:c r="B1516" s="248"/>
      <x:c r="C1516" s="247"/>
      <x:c r="D1516" s="248"/>
      <x:c r="E1516" s="248"/>
      <x:c r="F1516" s="247"/>
      <x:c r="G1516" s="247"/>
      <x:c r="H1516" s="247"/>
      <x:c r="I1516" s="247"/>
      <x:c r="J1516" s="249"/>
      <x:c r="K1516" s="247"/>
      <x:c r="L1516" s="247"/>
      <x:c r="M1516" s="113" t="str">
        <x:f>IF(A1516="","",IF(OR(D1516="",E1516=""),"",IF(E1516&lt;=D1516,1,0)))</x:f>
      </x:c>
      <x:c r="N1516" s="120" t="str">
        <x:f>IF(A1516="","",IF(OR(H1516="",I1516=""),"",IFERROR(I1516/H1516,0)))</x:f>
      </x:c>
      <x:c r="O1516" s="113" t="str">
        <x:f>IF(A1516="","",IF(OR(D1516="",E1516=""),"",MAX(0,E1516-D1516)))</x:f>
      </x:c>
      <x:c r="P1516" s="113" t="str">
        <x:f>IF(B1516="","",WEEKDAY(B1516,2))</x:f>
      </x:c>
      <x:c r="Q1516" s="113" t="str">
        <x:f>IF(B1516="","",MONTH(B1516))</x:f>
      </x:c>
      <x:c r="R1516" s="113" t="str">
        <x:f>IF(B1516="","",YEAR(B1516))</x:f>
      </x:c>
    </x:row>
    <x:row r="1517" ht="20" customHeight="1">
      <x:c r="A1517" s="247"/>
      <x:c r="B1517" s="248"/>
      <x:c r="C1517" s="247"/>
      <x:c r="D1517" s="248"/>
      <x:c r="E1517" s="248"/>
      <x:c r="F1517" s="247"/>
      <x:c r="G1517" s="247"/>
      <x:c r="H1517" s="247"/>
      <x:c r="I1517" s="247"/>
      <x:c r="J1517" s="249"/>
      <x:c r="K1517" s="247"/>
      <x:c r="L1517" s="247"/>
      <x:c r="M1517" s="113" t="str">
        <x:f>IF(A1517="","",IF(OR(D1517="",E1517=""),"",IF(E1517&lt;=D1517,1,0)))</x:f>
      </x:c>
      <x:c r="N1517" s="120" t="str">
        <x:f>IF(A1517="","",IF(OR(H1517="",I1517=""),"",IFERROR(I1517/H1517,0)))</x:f>
      </x:c>
      <x:c r="O1517" s="113" t="str">
        <x:f>IF(A1517="","",IF(OR(D1517="",E1517=""),"",MAX(0,E1517-D1517)))</x:f>
      </x:c>
      <x:c r="P1517" s="113" t="str">
        <x:f>IF(B1517="","",WEEKDAY(B1517,2))</x:f>
      </x:c>
      <x:c r="Q1517" s="113" t="str">
        <x:f>IF(B1517="","",MONTH(B1517))</x:f>
      </x:c>
      <x:c r="R1517" s="113" t="str">
        <x:f>IF(B1517="","",YEAR(B1517))</x:f>
      </x:c>
    </x:row>
    <x:row r="1518" ht="20" customHeight="1">
      <x:c r="A1518" s="247"/>
      <x:c r="B1518" s="248"/>
      <x:c r="C1518" s="247"/>
      <x:c r="D1518" s="248"/>
      <x:c r="E1518" s="248"/>
      <x:c r="F1518" s="247"/>
      <x:c r="G1518" s="247"/>
      <x:c r="H1518" s="247"/>
      <x:c r="I1518" s="247"/>
      <x:c r="J1518" s="249"/>
      <x:c r="K1518" s="247"/>
      <x:c r="L1518" s="247"/>
      <x:c r="M1518" s="113" t="str">
        <x:f>IF(A1518="","",IF(OR(D1518="",E1518=""),"",IF(E1518&lt;=D1518,1,0)))</x:f>
      </x:c>
      <x:c r="N1518" s="120" t="str">
        <x:f>IF(A1518="","",IF(OR(H1518="",I1518=""),"",IFERROR(I1518/H1518,0)))</x:f>
      </x:c>
      <x:c r="O1518" s="113" t="str">
        <x:f>IF(A1518="","",IF(OR(D1518="",E1518=""),"",MAX(0,E1518-D1518)))</x:f>
      </x:c>
      <x:c r="P1518" s="113" t="str">
        <x:f>IF(B1518="","",WEEKDAY(B1518,2))</x:f>
      </x:c>
      <x:c r="Q1518" s="113" t="str">
        <x:f>IF(B1518="","",MONTH(B1518))</x:f>
      </x:c>
      <x:c r="R1518" s="113" t="str">
        <x:f>IF(B1518="","",YEAR(B1518))</x:f>
      </x:c>
    </x:row>
    <x:row r="1519" ht="20" customHeight="1">
      <x:c r="A1519" s="247"/>
      <x:c r="B1519" s="248"/>
      <x:c r="C1519" s="247"/>
      <x:c r="D1519" s="248"/>
      <x:c r="E1519" s="248"/>
      <x:c r="F1519" s="247"/>
      <x:c r="G1519" s="247"/>
      <x:c r="H1519" s="247"/>
      <x:c r="I1519" s="247"/>
      <x:c r="J1519" s="249"/>
      <x:c r="K1519" s="247"/>
      <x:c r="L1519" s="247"/>
      <x:c r="M1519" s="113" t="str">
        <x:f>IF(A1519="","",IF(OR(D1519="",E1519=""),"",IF(E1519&lt;=D1519,1,0)))</x:f>
      </x:c>
      <x:c r="N1519" s="120" t="str">
        <x:f>IF(A1519="","",IF(OR(H1519="",I1519=""),"",IFERROR(I1519/H1519,0)))</x:f>
      </x:c>
      <x:c r="O1519" s="113" t="str">
        <x:f>IF(A1519="","",IF(OR(D1519="",E1519=""),"",MAX(0,E1519-D1519)))</x:f>
      </x:c>
      <x:c r="P1519" s="113" t="str">
        <x:f>IF(B1519="","",WEEKDAY(B1519,2))</x:f>
      </x:c>
      <x:c r="Q1519" s="113" t="str">
        <x:f>IF(B1519="","",MONTH(B1519))</x:f>
      </x:c>
      <x:c r="R1519" s="113" t="str">
        <x:f>IF(B1519="","",YEAR(B1519))</x:f>
      </x:c>
    </x:row>
    <x:row r="1520" ht="20" customHeight="1">
      <x:c r="A1520" s="247"/>
      <x:c r="B1520" s="248"/>
      <x:c r="C1520" s="247"/>
      <x:c r="D1520" s="248"/>
      <x:c r="E1520" s="248"/>
      <x:c r="F1520" s="247"/>
      <x:c r="G1520" s="247"/>
      <x:c r="H1520" s="247"/>
      <x:c r="I1520" s="247"/>
      <x:c r="J1520" s="249"/>
      <x:c r="K1520" s="247"/>
      <x:c r="L1520" s="247"/>
      <x:c r="M1520" s="113" t="str">
        <x:f>IF(A1520="","",IF(OR(D1520="",E1520=""),"",IF(E1520&lt;=D1520,1,0)))</x:f>
      </x:c>
      <x:c r="N1520" s="120" t="str">
        <x:f>IF(A1520="","",IF(OR(H1520="",I1520=""),"",IFERROR(I1520/H1520,0)))</x:f>
      </x:c>
      <x:c r="O1520" s="113" t="str">
        <x:f>IF(A1520="","",IF(OR(D1520="",E1520=""),"",MAX(0,E1520-D1520)))</x:f>
      </x:c>
      <x:c r="P1520" s="113" t="str">
        <x:f>IF(B1520="","",WEEKDAY(B1520,2))</x:f>
      </x:c>
      <x:c r="Q1520" s="113" t="str">
        <x:f>IF(B1520="","",MONTH(B1520))</x:f>
      </x:c>
      <x:c r="R1520" s="113" t="str">
        <x:f>IF(B1520="","",YEAR(B1520))</x:f>
      </x:c>
    </x:row>
    <x:row r="1521" ht="20" customHeight="1">
      <x:c r="A1521" s="247"/>
      <x:c r="B1521" s="248"/>
      <x:c r="C1521" s="247"/>
      <x:c r="D1521" s="248"/>
      <x:c r="E1521" s="248"/>
      <x:c r="F1521" s="247"/>
      <x:c r="G1521" s="247"/>
      <x:c r="H1521" s="247"/>
      <x:c r="I1521" s="247"/>
      <x:c r="J1521" s="249"/>
      <x:c r="K1521" s="247"/>
      <x:c r="L1521" s="247"/>
      <x:c r="M1521" s="113" t="str">
        <x:f>IF(A1521="","",IF(OR(D1521="",E1521=""),"",IF(E1521&lt;=D1521,1,0)))</x:f>
      </x:c>
      <x:c r="N1521" s="120" t="str">
        <x:f>IF(A1521="","",IF(OR(H1521="",I1521=""),"",IFERROR(I1521/H1521,0)))</x:f>
      </x:c>
      <x:c r="O1521" s="113" t="str">
        <x:f>IF(A1521="","",IF(OR(D1521="",E1521=""),"",MAX(0,E1521-D1521)))</x:f>
      </x:c>
      <x:c r="P1521" s="113" t="str">
        <x:f>IF(B1521="","",WEEKDAY(B1521,2))</x:f>
      </x:c>
      <x:c r="Q1521" s="113" t="str">
        <x:f>IF(B1521="","",MONTH(B1521))</x:f>
      </x:c>
      <x:c r="R1521" s="113" t="str">
        <x:f>IF(B1521="","",YEAR(B1521))</x:f>
      </x:c>
    </x:row>
    <x:row r="1522" ht="20" customHeight="1">
      <x:c r="A1522" s="247"/>
      <x:c r="B1522" s="248"/>
      <x:c r="C1522" s="247"/>
      <x:c r="D1522" s="248"/>
      <x:c r="E1522" s="248"/>
      <x:c r="F1522" s="247"/>
      <x:c r="G1522" s="247"/>
      <x:c r="H1522" s="247"/>
      <x:c r="I1522" s="247"/>
      <x:c r="J1522" s="249"/>
      <x:c r="K1522" s="247"/>
      <x:c r="L1522" s="247"/>
      <x:c r="M1522" s="113" t="str">
        <x:f>IF(A1522="","",IF(OR(D1522="",E1522=""),"",IF(E1522&lt;=D1522,1,0)))</x:f>
      </x:c>
      <x:c r="N1522" s="120" t="str">
        <x:f>IF(A1522="","",IF(OR(H1522="",I1522=""),"",IFERROR(I1522/H1522,0)))</x:f>
      </x:c>
      <x:c r="O1522" s="113" t="str">
        <x:f>IF(A1522="","",IF(OR(D1522="",E1522=""),"",MAX(0,E1522-D1522)))</x:f>
      </x:c>
      <x:c r="P1522" s="113" t="str">
        <x:f>IF(B1522="","",WEEKDAY(B1522,2))</x:f>
      </x:c>
      <x:c r="Q1522" s="113" t="str">
        <x:f>IF(B1522="","",MONTH(B1522))</x:f>
      </x:c>
      <x:c r="R1522" s="113" t="str">
        <x:f>IF(B1522="","",YEAR(B1522))</x:f>
      </x:c>
    </x:row>
    <x:row r="1523" ht="20" customHeight="1">
      <x:c r="A1523" s="247"/>
      <x:c r="B1523" s="248"/>
      <x:c r="C1523" s="247"/>
      <x:c r="D1523" s="248"/>
      <x:c r="E1523" s="248"/>
      <x:c r="F1523" s="247"/>
      <x:c r="G1523" s="247"/>
      <x:c r="H1523" s="247"/>
      <x:c r="I1523" s="247"/>
      <x:c r="J1523" s="249"/>
      <x:c r="K1523" s="247"/>
      <x:c r="L1523" s="247"/>
      <x:c r="M1523" s="113" t="str">
        <x:f>IF(A1523="","",IF(OR(D1523="",E1523=""),"",IF(E1523&lt;=D1523,1,0)))</x:f>
      </x:c>
      <x:c r="N1523" s="120" t="str">
        <x:f>IF(A1523="","",IF(OR(H1523="",I1523=""),"",IFERROR(I1523/H1523,0)))</x:f>
      </x:c>
      <x:c r="O1523" s="113" t="str">
        <x:f>IF(A1523="","",IF(OR(D1523="",E1523=""),"",MAX(0,E1523-D1523)))</x:f>
      </x:c>
      <x:c r="P1523" s="113" t="str">
        <x:f>IF(B1523="","",WEEKDAY(B1523,2))</x:f>
      </x:c>
      <x:c r="Q1523" s="113" t="str">
        <x:f>IF(B1523="","",MONTH(B1523))</x:f>
      </x:c>
      <x:c r="R1523" s="113" t="str">
        <x:f>IF(B1523="","",YEAR(B1523))</x:f>
      </x:c>
    </x:row>
    <x:row r="1524" ht="20" customHeight="1">
      <x:c r="A1524" s="247"/>
      <x:c r="B1524" s="248"/>
      <x:c r="C1524" s="247"/>
      <x:c r="D1524" s="248"/>
      <x:c r="E1524" s="248"/>
      <x:c r="F1524" s="247"/>
      <x:c r="G1524" s="247"/>
      <x:c r="H1524" s="247"/>
      <x:c r="I1524" s="247"/>
      <x:c r="J1524" s="249"/>
      <x:c r="K1524" s="247"/>
      <x:c r="L1524" s="247"/>
      <x:c r="M1524" s="113" t="str">
        <x:f>IF(A1524="","",IF(OR(D1524="",E1524=""),"",IF(E1524&lt;=D1524,1,0)))</x:f>
      </x:c>
      <x:c r="N1524" s="120" t="str">
        <x:f>IF(A1524="","",IF(OR(H1524="",I1524=""),"",IFERROR(I1524/H1524,0)))</x:f>
      </x:c>
      <x:c r="O1524" s="113" t="str">
        <x:f>IF(A1524="","",IF(OR(D1524="",E1524=""),"",MAX(0,E1524-D1524)))</x:f>
      </x:c>
      <x:c r="P1524" s="113" t="str">
        <x:f>IF(B1524="","",WEEKDAY(B1524,2))</x:f>
      </x:c>
      <x:c r="Q1524" s="113" t="str">
        <x:f>IF(B1524="","",MONTH(B1524))</x:f>
      </x:c>
      <x:c r="R1524" s="113" t="str">
        <x:f>IF(B1524="","",YEAR(B1524))</x:f>
      </x:c>
    </x:row>
    <x:row r="1525" ht="20" customHeight="1">
      <x:c r="A1525" s="247"/>
      <x:c r="B1525" s="248"/>
      <x:c r="C1525" s="247"/>
      <x:c r="D1525" s="248"/>
      <x:c r="E1525" s="248"/>
      <x:c r="F1525" s="247"/>
      <x:c r="G1525" s="247"/>
      <x:c r="H1525" s="247"/>
      <x:c r="I1525" s="247"/>
      <x:c r="J1525" s="249"/>
      <x:c r="K1525" s="247"/>
      <x:c r="L1525" s="247"/>
      <x:c r="M1525" s="113" t="str">
        <x:f>IF(A1525="","",IF(OR(D1525="",E1525=""),"",IF(E1525&lt;=D1525,1,0)))</x:f>
      </x:c>
      <x:c r="N1525" s="120" t="str">
        <x:f>IF(A1525="","",IF(OR(H1525="",I1525=""),"",IFERROR(I1525/H1525,0)))</x:f>
      </x:c>
      <x:c r="O1525" s="113" t="str">
        <x:f>IF(A1525="","",IF(OR(D1525="",E1525=""),"",MAX(0,E1525-D1525)))</x:f>
      </x:c>
      <x:c r="P1525" s="113" t="str">
        <x:f>IF(B1525="","",WEEKDAY(B1525,2))</x:f>
      </x:c>
      <x:c r="Q1525" s="113" t="str">
        <x:f>IF(B1525="","",MONTH(B1525))</x:f>
      </x:c>
      <x:c r="R1525" s="113" t="str">
        <x:f>IF(B1525="","",YEAR(B1525))</x:f>
      </x:c>
    </x:row>
    <x:row r="1526" ht="20" customHeight="1">
      <x:c r="A1526" s="247"/>
      <x:c r="B1526" s="248"/>
      <x:c r="C1526" s="247"/>
      <x:c r="D1526" s="248"/>
      <x:c r="E1526" s="248"/>
      <x:c r="F1526" s="247"/>
      <x:c r="G1526" s="247"/>
      <x:c r="H1526" s="247"/>
      <x:c r="I1526" s="247"/>
      <x:c r="J1526" s="249"/>
      <x:c r="K1526" s="247"/>
      <x:c r="L1526" s="247"/>
      <x:c r="M1526" s="113" t="str">
        <x:f>IF(A1526="","",IF(OR(D1526="",E1526=""),"",IF(E1526&lt;=D1526,1,0)))</x:f>
      </x:c>
      <x:c r="N1526" s="120" t="str">
        <x:f>IF(A1526="","",IF(OR(H1526="",I1526=""),"",IFERROR(I1526/H1526,0)))</x:f>
      </x:c>
      <x:c r="O1526" s="113" t="str">
        <x:f>IF(A1526="","",IF(OR(D1526="",E1526=""),"",MAX(0,E1526-D1526)))</x:f>
      </x:c>
      <x:c r="P1526" s="113" t="str">
        <x:f>IF(B1526="","",WEEKDAY(B1526,2))</x:f>
      </x:c>
      <x:c r="Q1526" s="113" t="str">
        <x:f>IF(B1526="","",MONTH(B1526))</x:f>
      </x:c>
      <x:c r="R1526" s="113" t="str">
        <x:f>IF(B1526="","",YEAR(B1526))</x:f>
      </x:c>
    </x:row>
    <x:row r="1527" ht="20" customHeight="1">
      <x:c r="A1527" s="247"/>
      <x:c r="B1527" s="248"/>
      <x:c r="C1527" s="247"/>
      <x:c r="D1527" s="248"/>
      <x:c r="E1527" s="248"/>
      <x:c r="F1527" s="247"/>
      <x:c r="G1527" s="247"/>
      <x:c r="H1527" s="247"/>
      <x:c r="I1527" s="247"/>
      <x:c r="J1527" s="249"/>
      <x:c r="K1527" s="247"/>
      <x:c r="L1527" s="247"/>
      <x:c r="M1527" s="113" t="str">
        <x:f>IF(A1527="","",IF(OR(D1527="",E1527=""),"",IF(E1527&lt;=D1527,1,0)))</x:f>
      </x:c>
      <x:c r="N1527" s="120" t="str">
        <x:f>IF(A1527="","",IF(OR(H1527="",I1527=""),"",IFERROR(I1527/H1527,0)))</x:f>
      </x:c>
      <x:c r="O1527" s="113" t="str">
        <x:f>IF(A1527="","",IF(OR(D1527="",E1527=""),"",MAX(0,E1527-D1527)))</x:f>
      </x:c>
      <x:c r="P1527" s="113" t="str">
        <x:f>IF(B1527="","",WEEKDAY(B1527,2))</x:f>
      </x:c>
      <x:c r="Q1527" s="113" t="str">
        <x:f>IF(B1527="","",MONTH(B1527))</x:f>
      </x:c>
      <x:c r="R1527" s="113" t="str">
        <x:f>IF(B1527="","",YEAR(B1527))</x:f>
      </x:c>
    </x:row>
    <x:row r="1528" ht="20" customHeight="1">
      <x:c r="A1528" s="247"/>
      <x:c r="B1528" s="248"/>
      <x:c r="C1528" s="247"/>
      <x:c r="D1528" s="248"/>
      <x:c r="E1528" s="248"/>
      <x:c r="F1528" s="247"/>
      <x:c r="G1528" s="247"/>
      <x:c r="H1528" s="247"/>
      <x:c r="I1528" s="247"/>
      <x:c r="J1528" s="249"/>
      <x:c r="K1528" s="247"/>
      <x:c r="L1528" s="247"/>
      <x:c r="M1528" s="113" t="str">
        <x:f>IF(A1528="","",IF(OR(D1528="",E1528=""),"",IF(E1528&lt;=D1528,1,0)))</x:f>
      </x:c>
      <x:c r="N1528" s="120" t="str">
        <x:f>IF(A1528="","",IF(OR(H1528="",I1528=""),"",IFERROR(I1528/H1528,0)))</x:f>
      </x:c>
      <x:c r="O1528" s="113" t="str">
        <x:f>IF(A1528="","",IF(OR(D1528="",E1528=""),"",MAX(0,E1528-D1528)))</x:f>
      </x:c>
      <x:c r="P1528" s="113" t="str">
        <x:f>IF(B1528="","",WEEKDAY(B1528,2))</x:f>
      </x:c>
      <x:c r="Q1528" s="113" t="str">
        <x:f>IF(B1528="","",MONTH(B1528))</x:f>
      </x:c>
      <x:c r="R1528" s="113" t="str">
        <x:f>IF(B1528="","",YEAR(B1528))</x:f>
      </x:c>
    </x:row>
    <x:row r="1529" ht="20" customHeight="1">
      <x:c r="A1529" s="247"/>
      <x:c r="B1529" s="248"/>
      <x:c r="C1529" s="247"/>
      <x:c r="D1529" s="248"/>
      <x:c r="E1529" s="248"/>
      <x:c r="F1529" s="247"/>
      <x:c r="G1529" s="247"/>
      <x:c r="H1529" s="247"/>
      <x:c r="I1529" s="247"/>
      <x:c r="J1529" s="249"/>
      <x:c r="K1529" s="247"/>
      <x:c r="L1529" s="247"/>
      <x:c r="M1529" s="113" t="str">
        <x:f>IF(A1529="","",IF(OR(D1529="",E1529=""),"",IF(E1529&lt;=D1529,1,0)))</x:f>
      </x:c>
      <x:c r="N1529" s="120" t="str">
        <x:f>IF(A1529="","",IF(OR(H1529="",I1529=""),"",IFERROR(I1529/H1529,0)))</x:f>
      </x:c>
      <x:c r="O1529" s="113" t="str">
        <x:f>IF(A1529="","",IF(OR(D1529="",E1529=""),"",MAX(0,E1529-D1529)))</x:f>
      </x:c>
      <x:c r="P1529" s="113" t="str">
        <x:f>IF(B1529="","",WEEKDAY(B1529,2))</x:f>
      </x:c>
      <x:c r="Q1529" s="113" t="str">
        <x:f>IF(B1529="","",MONTH(B1529))</x:f>
      </x:c>
      <x:c r="R1529" s="113" t="str">
        <x:f>IF(B1529="","",YEAR(B1529))</x:f>
      </x:c>
    </x:row>
    <x:row r="1530" ht="20" customHeight="1">
      <x:c r="A1530" s="247"/>
      <x:c r="B1530" s="248"/>
      <x:c r="C1530" s="247"/>
      <x:c r="D1530" s="248"/>
      <x:c r="E1530" s="248"/>
      <x:c r="F1530" s="247"/>
      <x:c r="G1530" s="247"/>
      <x:c r="H1530" s="247"/>
      <x:c r="I1530" s="247"/>
      <x:c r="J1530" s="249"/>
      <x:c r="K1530" s="247"/>
      <x:c r="L1530" s="247"/>
      <x:c r="M1530" s="113" t="str">
        <x:f>IF(A1530="","",IF(OR(D1530="",E1530=""),"",IF(E1530&lt;=D1530,1,0)))</x:f>
      </x:c>
      <x:c r="N1530" s="120" t="str">
        <x:f>IF(A1530="","",IF(OR(H1530="",I1530=""),"",IFERROR(I1530/H1530,0)))</x:f>
      </x:c>
      <x:c r="O1530" s="113" t="str">
        <x:f>IF(A1530="","",IF(OR(D1530="",E1530=""),"",MAX(0,E1530-D1530)))</x:f>
      </x:c>
      <x:c r="P1530" s="113" t="str">
        <x:f>IF(B1530="","",WEEKDAY(B1530,2))</x:f>
      </x:c>
      <x:c r="Q1530" s="113" t="str">
        <x:f>IF(B1530="","",MONTH(B1530))</x:f>
      </x:c>
      <x:c r="R1530" s="113" t="str">
        <x:f>IF(B1530="","",YEAR(B1530))</x:f>
      </x:c>
    </x:row>
    <x:row r="1531" ht="20" customHeight="1">
      <x:c r="A1531" s="247"/>
      <x:c r="B1531" s="248"/>
      <x:c r="C1531" s="247"/>
      <x:c r="D1531" s="248"/>
      <x:c r="E1531" s="248"/>
      <x:c r="F1531" s="247"/>
      <x:c r="G1531" s="247"/>
      <x:c r="H1531" s="247"/>
      <x:c r="I1531" s="247"/>
      <x:c r="J1531" s="249"/>
      <x:c r="K1531" s="247"/>
      <x:c r="L1531" s="247"/>
      <x:c r="M1531" s="113" t="str">
        <x:f>IF(A1531="","",IF(OR(D1531="",E1531=""),"",IF(E1531&lt;=D1531,1,0)))</x:f>
      </x:c>
      <x:c r="N1531" s="120" t="str">
        <x:f>IF(A1531="","",IF(OR(H1531="",I1531=""),"",IFERROR(I1531/H1531,0)))</x:f>
      </x:c>
      <x:c r="O1531" s="113" t="str">
        <x:f>IF(A1531="","",IF(OR(D1531="",E1531=""),"",MAX(0,E1531-D1531)))</x:f>
      </x:c>
      <x:c r="P1531" s="113" t="str">
        <x:f>IF(B1531="","",WEEKDAY(B1531,2))</x:f>
      </x:c>
      <x:c r="Q1531" s="113" t="str">
        <x:f>IF(B1531="","",MONTH(B1531))</x:f>
      </x:c>
      <x:c r="R1531" s="113" t="str">
        <x:f>IF(B1531="","",YEAR(B1531))</x:f>
      </x:c>
    </x:row>
    <x:row r="1532" ht="20" customHeight="1">
      <x:c r="A1532" s="247"/>
      <x:c r="B1532" s="248"/>
      <x:c r="C1532" s="247"/>
      <x:c r="D1532" s="248"/>
      <x:c r="E1532" s="248"/>
      <x:c r="F1532" s="247"/>
      <x:c r="G1532" s="247"/>
      <x:c r="H1532" s="247"/>
      <x:c r="I1532" s="247"/>
      <x:c r="J1532" s="249"/>
      <x:c r="K1532" s="247"/>
      <x:c r="L1532" s="247"/>
      <x:c r="M1532" s="113" t="str">
        <x:f>IF(A1532="","",IF(OR(D1532="",E1532=""),"",IF(E1532&lt;=D1532,1,0)))</x:f>
      </x:c>
      <x:c r="N1532" s="120" t="str">
        <x:f>IF(A1532="","",IF(OR(H1532="",I1532=""),"",IFERROR(I1532/H1532,0)))</x:f>
      </x:c>
      <x:c r="O1532" s="113" t="str">
        <x:f>IF(A1532="","",IF(OR(D1532="",E1532=""),"",MAX(0,E1532-D1532)))</x:f>
      </x:c>
      <x:c r="P1532" s="113" t="str">
        <x:f>IF(B1532="","",WEEKDAY(B1532,2))</x:f>
      </x:c>
      <x:c r="Q1532" s="113" t="str">
        <x:f>IF(B1532="","",MONTH(B1532))</x:f>
      </x:c>
      <x:c r="R1532" s="113" t="str">
        <x:f>IF(B1532="","",YEAR(B1532))</x:f>
      </x:c>
    </x:row>
    <x:row r="1533" ht="20" customHeight="1">
      <x:c r="A1533" s="247"/>
      <x:c r="B1533" s="248"/>
      <x:c r="C1533" s="247"/>
      <x:c r="D1533" s="248"/>
      <x:c r="E1533" s="248"/>
      <x:c r="F1533" s="247"/>
      <x:c r="G1533" s="247"/>
      <x:c r="H1533" s="247"/>
      <x:c r="I1533" s="247"/>
      <x:c r="J1533" s="249"/>
      <x:c r="K1533" s="247"/>
      <x:c r="L1533" s="247"/>
      <x:c r="M1533" s="113" t="str">
        <x:f>IF(A1533="","",IF(OR(D1533="",E1533=""),"",IF(E1533&lt;=D1533,1,0)))</x:f>
      </x:c>
      <x:c r="N1533" s="120" t="str">
        <x:f>IF(A1533="","",IF(OR(H1533="",I1533=""),"",IFERROR(I1533/H1533,0)))</x:f>
      </x:c>
      <x:c r="O1533" s="113" t="str">
        <x:f>IF(A1533="","",IF(OR(D1533="",E1533=""),"",MAX(0,E1533-D1533)))</x:f>
      </x:c>
      <x:c r="P1533" s="113" t="str">
        <x:f>IF(B1533="","",WEEKDAY(B1533,2))</x:f>
      </x:c>
      <x:c r="Q1533" s="113" t="str">
        <x:f>IF(B1533="","",MONTH(B1533))</x:f>
      </x:c>
      <x:c r="R1533" s="113" t="str">
        <x:f>IF(B1533="","",YEAR(B1533))</x:f>
      </x:c>
    </x:row>
    <x:row r="1534" ht="20" customHeight="1">
      <x:c r="A1534" s="247"/>
      <x:c r="B1534" s="248"/>
      <x:c r="C1534" s="247"/>
      <x:c r="D1534" s="248"/>
      <x:c r="E1534" s="248"/>
      <x:c r="F1534" s="247"/>
      <x:c r="G1534" s="247"/>
      <x:c r="H1534" s="247"/>
      <x:c r="I1534" s="247"/>
      <x:c r="J1534" s="249"/>
      <x:c r="K1534" s="247"/>
      <x:c r="L1534" s="247"/>
      <x:c r="M1534" s="113" t="str">
        <x:f>IF(A1534="","",IF(OR(D1534="",E1534=""),"",IF(E1534&lt;=D1534,1,0)))</x:f>
      </x:c>
      <x:c r="N1534" s="120" t="str">
        <x:f>IF(A1534="","",IF(OR(H1534="",I1534=""),"",IFERROR(I1534/H1534,0)))</x:f>
      </x:c>
      <x:c r="O1534" s="113" t="str">
        <x:f>IF(A1534="","",IF(OR(D1534="",E1534=""),"",MAX(0,E1534-D1534)))</x:f>
      </x:c>
      <x:c r="P1534" s="113" t="str">
        <x:f>IF(B1534="","",WEEKDAY(B1534,2))</x:f>
      </x:c>
      <x:c r="Q1534" s="113" t="str">
        <x:f>IF(B1534="","",MONTH(B1534))</x:f>
      </x:c>
      <x:c r="R1534" s="113" t="str">
        <x:f>IF(B1534="","",YEAR(B1534))</x:f>
      </x:c>
    </x:row>
    <x:row r="1535" ht="20" customHeight="1">
      <x:c r="A1535" s="247"/>
      <x:c r="B1535" s="248"/>
      <x:c r="C1535" s="247"/>
      <x:c r="D1535" s="248"/>
      <x:c r="E1535" s="248"/>
      <x:c r="F1535" s="247"/>
      <x:c r="G1535" s="247"/>
      <x:c r="H1535" s="247"/>
      <x:c r="I1535" s="247"/>
      <x:c r="J1535" s="249"/>
      <x:c r="K1535" s="247"/>
      <x:c r="L1535" s="247"/>
      <x:c r="M1535" s="113" t="str">
        <x:f>IF(A1535="","",IF(OR(D1535="",E1535=""),"",IF(E1535&lt;=D1535,1,0)))</x:f>
      </x:c>
      <x:c r="N1535" s="120" t="str">
        <x:f>IF(A1535="","",IF(OR(H1535="",I1535=""),"",IFERROR(I1535/H1535,0)))</x:f>
      </x:c>
      <x:c r="O1535" s="113" t="str">
        <x:f>IF(A1535="","",IF(OR(D1535="",E1535=""),"",MAX(0,E1535-D1535)))</x:f>
      </x:c>
      <x:c r="P1535" s="113" t="str">
        <x:f>IF(B1535="","",WEEKDAY(B1535,2))</x:f>
      </x:c>
      <x:c r="Q1535" s="113" t="str">
        <x:f>IF(B1535="","",MONTH(B1535))</x:f>
      </x:c>
      <x:c r="R1535" s="113" t="str">
        <x:f>IF(B1535="","",YEAR(B1535))</x:f>
      </x:c>
    </x:row>
    <x:row r="1536" ht="20" customHeight="1">
      <x:c r="A1536" s="247"/>
      <x:c r="B1536" s="248"/>
      <x:c r="C1536" s="247"/>
      <x:c r="D1536" s="248"/>
      <x:c r="E1536" s="248"/>
      <x:c r="F1536" s="247"/>
      <x:c r="G1536" s="247"/>
      <x:c r="H1536" s="247"/>
      <x:c r="I1536" s="247"/>
      <x:c r="J1536" s="249"/>
      <x:c r="K1536" s="247"/>
      <x:c r="L1536" s="247"/>
      <x:c r="M1536" s="113" t="str">
        <x:f>IF(A1536="","",IF(OR(D1536="",E1536=""),"",IF(E1536&lt;=D1536,1,0)))</x:f>
      </x:c>
      <x:c r="N1536" s="120" t="str">
        <x:f>IF(A1536="","",IF(OR(H1536="",I1536=""),"",IFERROR(I1536/H1536,0)))</x:f>
      </x:c>
      <x:c r="O1536" s="113" t="str">
        <x:f>IF(A1536="","",IF(OR(D1536="",E1536=""),"",MAX(0,E1536-D1536)))</x:f>
      </x:c>
      <x:c r="P1536" s="113" t="str">
        <x:f>IF(B1536="","",WEEKDAY(B1536,2))</x:f>
      </x:c>
      <x:c r="Q1536" s="113" t="str">
        <x:f>IF(B1536="","",MONTH(B1536))</x:f>
      </x:c>
      <x:c r="R1536" s="113" t="str">
        <x:f>IF(B1536="","",YEAR(B1536))</x:f>
      </x:c>
    </x:row>
    <x:row r="1537" ht="20" customHeight="1">
      <x:c r="A1537" s="247"/>
      <x:c r="B1537" s="248"/>
      <x:c r="C1537" s="247"/>
      <x:c r="D1537" s="248"/>
      <x:c r="E1537" s="248"/>
      <x:c r="F1537" s="247"/>
      <x:c r="G1537" s="247"/>
      <x:c r="H1537" s="247"/>
      <x:c r="I1537" s="247"/>
      <x:c r="J1537" s="249"/>
      <x:c r="K1537" s="247"/>
      <x:c r="L1537" s="247"/>
      <x:c r="M1537" s="113" t="str">
        <x:f>IF(A1537="","",IF(OR(D1537="",E1537=""),"",IF(E1537&lt;=D1537,1,0)))</x:f>
      </x:c>
      <x:c r="N1537" s="120" t="str">
        <x:f>IF(A1537="","",IF(OR(H1537="",I1537=""),"",IFERROR(I1537/H1537,0)))</x:f>
      </x:c>
      <x:c r="O1537" s="113" t="str">
        <x:f>IF(A1537="","",IF(OR(D1537="",E1537=""),"",MAX(0,E1537-D1537)))</x:f>
      </x:c>
      <x:c r="P1537" s="113" t="str">
        <x:f>IF(B1537="","",WEEKDAY(B1537,2))</x:f>
      </x:c>
      <x:c r="Q1537" s="113" t="str">
        <x:f>IF(B1537="","",MONTH(B1537))</x:f>
      </x:c>
      <x:c r="R1537" s="113" t="str">
        <x:f>IF(B1537="","",YEAR(B1537))</x:f>
      </x:c>
    </x:row>
    <x:row r="1538" ht="20" customHeight="1">
      <x:c r="A1538" s="247"/>
      <x:c r="B1538" s="248"/>
      <x:c r="C1538" s="247"/>
      <x:c r="D1538" s="248"/>
      <x:c r="E1538" s="248"/>
      <x:c r="F1538" s="247"/>
      <x:c r="G1538" s="247"/>
      <x:c r="H1538" s="247"/>
      <x:c r="I1538" s="247"/>
      <x:c r="J1538" s="249"/>
      <x:c r="K1538" s="247"/>
      <x:c r="L1538" s="247"/>
      <x:c r="M1538" s="113" t="str">
        <x:f>IF(A1538="","",IF(OR(D1538="",E1538=""),"",IF(E1538&lt;=D1538,1,0)))</x:f>
      </x:c>
      <x:c r="N1538" s="120" t="str">
        <x:f>IF(A1538="","",IF(OR(H1538="",I1538=""),"",IFERROR(I1538/H1538,0)))</x:f>
      </x:c>
      <x:c r="O1538" s="113" t="str">
        <x:f>IF(A1538="","",IF(OR(D1538="",E1538=""),"",MAX(0,E1538-D1538)))</x:f>
      </x:c>
      <x:c r="P1538" s="113" t="str">
        <x:f>IF(B1538="","",WEEKDAY(B1538,2))</x:f>
      </x:c>
      <x:c r="Q1538" s="113" t="str">
        <x:f>IF(B1538="","",MONTH(B1538))</x:f>
      </x:c>
      <x:c r="R1538" s="113" t="str">
        <x:f>IF(B1538="","",YEAR(B1538))</x:f>
      </x:c>
    </x:row>
    <x:row r="1539" ht="20" customHeight="1">
      <x:c r="A1539" s="247"/>
      <x:c r="B1539" s="248"/>
      <x:c r="C1539" s="247"/>
      <x:c r="D1539" s="248"/>
      <x:c r="E1539" s="248"/>
      <x:c r="F1539" s="247"/>
      <x:c r="G1539" s="247"/>
      <x:c r="H1539" s="247"/>
      <x:c r="I1539" s="247"/>
      <x:c r="J1539" s="249"/>
      <x:c r="K1539" s="247"/>
      <x:c r="L1539" s="247"/>
      <x:c r="M1539" s="113" t="str">
        <x:f>IF(A1539="","",IF(OR(D1539="",E1539=""),"",IF(E1539&lt;=D1539,1,0)))</x:f>
      </x:c>
      <x:c r="N1539" s="120" t="str">
        <x:f>IF(A1539="","",IF(OR(H1539="",I1539=""),"",IFERROR(I1539/H1539,0)))</x:f>
      </x:c>
      <x:c r="O1539" s="113" t="str">
        <x:f>IF(A1539="","",IF(OR(D1539="",E1539=""),"",MAX(0,E1539-D1539)))</x:f>
      </x:c>
      <x:c r="P1539" s="113" t="str">
        <x:f>IF(B1539="","",WEEKDAY(B1539,2))</x:f>
      </x:c>
      <x:c r="Q1539" s="113" t="str">
        <x:f>IF(B1539="","",MONTH(B1539))</x:f>
      </x:c>
      <x:c r="R1539" s="113" t="str">
        <x:f>IF(B1539="","",YEAR(B1539))</x:f>
      </x:c>
    </x:row>
    <x:row r="1540" ht="20" customHeight="1">
      <x:c r="A1540" s="247"/>
      <x:c r="B1540" s="248"/>
      <x:c r="C1540" s="247"/>
      <x:c r="D1540" s="248"/>
      <x:c r="E1540" s="248"/>
      <x:c r="F1540" s="247"/>
      <x:c r="G1540" s="247"/>
      <x:c r="H1540" s="247"/>
      <x:c r="I1540" s="247"/>
      <x:c r="J1540" s="249"/>
      <x:c r="K1540" s="247"/>
      <x:c r="L1540" s="247"/>
      <x:c r="M1540" s="113" t="str">
        <x:f>IF(A1540="","",IF(OR(D1540="",E1540=""),"",IF(E1540&lt;=D1540,1,0)))</x:f>
      </x:c>
      <x:c r="N1540" s="120" t="str">
        <x:f>IF(A1540="","",IF(OR(H1540="",I1540=""),"",IFERROR(I1540/H1540,0)))</x:f>
      </x:c>
      <x:c r="O1540" s="113" t="str">
        <x:f>IF(A1540="","",IF(OR(D1540="",E1540=""),"",MAX(0,E1540-D1540)))</x:f>
      </x:c>
      <x:c r="P1540" s="113" t="str">
        <x:f>IF(B1540="","",WEEKDAY(B1540,2))</x:f>
      </x:c>
      <x:c r="Q1540" s="113" t="str">
        <x:f>IF(B1540="","",MONTH(B1540))</x:f>
      </x:c>
      <x:c r="R1540" s="113" t="str">
        <x:f>IF(B1540="","",YEAR(B1540))</x:f>
      </x:c>
    </x:row>
    <x:row r="1541" ht="20" customHeight="1">
      <x:c r="A1541" s="247"/>
      <x:c r="B1541" s="248"/>
      <x:c r="C1541" s="247"/>
      <x:c r="D1541" s="248"/>
      <x:c r="E1541" s="248"/>
      <x:c r="F1541" s="247"/>
      <x:c r="G1541" s="247"/>
      <x:c r="H1541" s="247"/>
      <x:c r="I1541" s="247"/>
      <x:c r="J1541" s="249"/>
      <x:c r="K1541" s="247"/>
      <x:c r="L1541" s="247"/>
      <x:c r="M1541" s="113" t="str">
        <x:f>IF(A1541="","",IF(OR(D1541="",E1541=""),"",IF(E1541&lt;=D1541,1,0)))</x:f>
      </x:c>
      <x:c r="N1541" s="120" t="str">
        <x:f>IF(A1541="","",IF(OR(H1541="",I1541=""),"",IFERROR(I1541/H1541,0)))</x:f>
      </x:c>
      <x:c r="O1541" s="113" t="str">
        <x:f>IF(A1541="","",IF(OR(D1541="",E1541=""),"",MAX(0,E1541-D1541)))</x:f>
      </x:c>
      <x:c r="P1541" s="113" t="str">
        <x:f>IF(B1541="","",WEEKDAY(B1541,2))</x:f>
      </x:c>
      <x:c r="Q1541" s="113" t="str">
        <x:f>IF(B1541="","",MONTH(B1541))</x:f>
      </x:c>
      <x:c r="R1541" s="113" t="str">
        <x:f>IF(B1541="","",YEAR(B1541))</x:f>
      </x:c>
    </x:row>
    <x:row r="1542" ht="20" customHeight="1">
      <x:c r="A1542" s="247"/>
      <x:c r="B1542" s="248"/>
      <x:c r="C1542" s="247"/>
      <x:c r="D1542" s="248"/>
      <x:c r="E1542" s="248"/>
      <x:c r="F1542" s="247"/>
      <x:c r="G1542" s="247"/>
      <x:c r="H1542" s="247"/>
      <x:c r="I1542" s="247"/>
      <x:c r="J1542" s="249"/>
      <x:c r="K1542" s="247"/>
      <x:c r="L1542" s="247"/>
      <x:c r="M1542" s="113" t="str">
        <x:f>IF(A1542="","",IF(OR(D1542="",E1542=""),"",IF(E1542&lt;=D1542,1,0)))</x:f>
      </x:c>
      <x:c r="N1542" s="120" t="str">
        <x:f>IF(A1542="","",IF(OR(H1542="",I1542=""),"",IFERROR(I1542/H1542,0)))</x:f>
      </x:c>
      <x:c r="O1542" s="113" t="str">
        <x:f>IF(A1542="","",IF(OR(D1542="",E1542=""),"",MAX(0,E1542-D1542)))</x:f>
      </x:c>
      <x:c r="P1542" s="113" t="str">
        <x:f>IF(B1542="","",WEEKDAY(B1542,2))</x:f>
      </x:c>
      <x:c r="Q1542" s="113" t="str">
        <x:f>IF(B1542="","",MONTH(B1542))</x:f>
      </x:c>
      <x:c r="R1542" s="113" t="str">
        <x:f>IF(B1542="","",YEAR(B1542))</x:f>
      </x:c>
    </x:row>
    <x:row r="1543" ht="20" customHeight="1">
      <x:c r="A1543" s="247"/>
      <x:c r="B1543" s="248"/>
      <x:c r="C1543" s="247"/>
      <x:c r="D1543" s="248"/>
      <x:c r="E1543" s="248"/>
      <x:c r="F1543" s="247"/>
      <x:c r="G1543" s="247"/>
      <x:c r="H1543" s="247"/>
      <x:c r="I1543" s="247"/>
      <x:c r="J1543" s="249"/>
      <x:c r="K1543" s="247"/>
      <x:c r="L1543" s="247"/>
      <x:c r="M1543" s="113" t="str">
        <x:f>IF(A1543="","",IF(OR(D1543="",E1543=""),"",IF(E1543&lt;=D1543,1,0)))</x:f>
      </x:c>
      <x:c r="N1543" s="120" t="str">
        <x:f>IF(A1543="","",IF(OR(H1543="",I1543=""),"",IFERROR(I1543/H1543,0)))</x:f>
      </x:c>
      <x:c r="O1543" s="113" t="str">
        <x:f>IF(A1543="","",IF(OR(D1543="",E1543=""),"",MAX(0,E1543-D1543)))</x:f>
      </x:c>
      <x:c r="P1543" s="113" t="str">
        <x:f>IF(B1543="","",WEEKDAY(B1543,2))</x:f>
      </x:c>
      <x:c r="Q1543" s="113" t="str">
        <x:f>IF(B1543="","",MONTH(B1543))</x:f>
      </x:c>
      <x:c r="R1543" s="113" t="str">
        <x:f>IF(B1543="","",YEAR(B1543))</x:f>
      </x:c>
    </x:row>
    <x:row r="1544" ht="20" customHeight="1">
      <x:c r="A1544" s="247"/>
      <x:c r="B1544" s="248"/>
      <x:c r="C1544" s="247"/>
      <x:c r="D1544" s="248"/>
      <x:c r="E1544" s="248"/>
      <x:c r="F1544" s="247"/>
      <x:c r="G1544" s="247"/>
      <x:c r="H1544" s="247"/>
      <x:c r="I1544" s="247"/>
      <x:c r="J1544" s="249"/>
      <x:c r="K1544" s="247"/>
      <x:c r="L1544" s="247"/>
      <x:c r="M1544" s="113" t="str">
        <x:f>IF(A1544="","",IF(OR(D1544="",E1544=""),"",IF(E1544&lt;=D1544,1,0)))</x:f>
      </x:c>
      <x:c r="N1544" s="120" t="str">
        <x:f>IF(A1544="","",IF(OR(H1544="",I1544=""),"",IFERROR(I1544/H1544,0)))</x:f>
      </x:c>
      <x:c r="O1544" s="113" t="str">
        <x:f>IF(A1544="","",IF(OR(D1544="",E1544=""),"",MAX(0,E1544-D1544)))</x:f>
      </x:c>
      <x:c r="P1544" s="113" t="str">
        <x:f>IF(B1544="","",WEEKDAY(B1544,2))</x:f>
      </x:c>
      <x:c r="Q1544" s="113" t="str">
        <x:f>IF(B1544="","",MONTH(B1544))</x:f>
      </x:c>
      <x:c r="R1544" s="113" t="str">
        <x:f>IF(B1544="","",YEAR(B1544))</x:f>
      </x:c>
    </x:row>
    <x:row r="1545" ht="20" customHeight="1">
      <x:c r="A1545" s="247"/>
      <x:c r="B1545" s="248"/>
      <x:c r="C1545" s="247"/>
      <x:c r="D1545" s="248"/>
      <x:c r="E1545" s="248"/>
      <x:c r="F1545" s="247"/>
      <x:c r="G1545" s="247"/>
      <x:c r="H1545" s="247"/>
      <x:c r="I1545" s="247"/>
      <x:c r="J1545" s="249"/>
      <x:c r="K1545" s="247"/>
      <x:c r="L1545" s="247"/>
      <x:c r="M1545" s="113" t="str">
        <x:f>IF(A1545="","",IF(OR(D1545="",E1545=""),"",IF(E1545&lt;=D1545,1,0)))</x:f>
      </x:c>
      <x:c r="N1545" s="120" t="str">
        <x:f>IF(A1545="","",IF(OR(H1545="",I1545=""),"",IFERROR(I1545/H1545,0)))</x:f>
      </x:c>
      <x:c r="O1545" s="113" t="str">
        <x:f>IF(A1545="","",IF(OR(D1545="",E1545=""),"",MAX(0,E1545-D1545)))</x:f>
      </x:c>
      <x:c r="P1545" s="113" t="str">
        <x:f>IF(B1545="","",WEEKDAY(B1545,2))</x:f>
      </x:c>
      <x:c r="Q1545" s="113" t="str">
        <x:f>IF(B1545="","",MONTH(B1545))</x:f>
      </x:c>
      <x:c r="R1545" s="113" t="str">
        <x:f>IF(B1545="","",YEAR(B1545))</x:f>
      </x:c>
    </x:row>
    <x:row r="1546" ht="20" customHeight="1">
      <x:c r="A1546" s="247"/>
      <x:c r="B1546" s="248"/>
      <x:c r="C1546" s="247"/>
      <x:c r="D1546" s="248"/>
      <x:c r="E1546" s="248"/>
      <x:c r="F1546" s="247"/>
      <x:c r="G1546" s="247"/>
      <x:c r="H1546" s="247"/>
      <x:c r="I1546" s="247"/>
      <x:c r="J1546" s="249"/>
      <x:c r="K1546" s="247"/>
      <x:c r="L1546" s="247"/>
      <x:c r="M1546" s="113" t="str">
        <x:f>IF(A1546="","",IF(OR(D1546="",E1546=""),"",IF(E1546&lt;=D1546,1,0)))</x:f>
      </x:c>
      <x:c r="N1546" s="120" t="str">
        <x:f>IF(A1546="","",IF(OR(H1546="",I1546=""),"",IFERROR(I1546/H1546,0)))</x:f>
      </x:c>
      <x:c r="O1546" s="113" t="str">
        <x:f>IF(A1546="","",IF(OR(D1546="",E1546=""),"",MAX(0,E1546-D1546)))</x:f>
      </x:c>
      <x:c r="P1546" s="113" t="str">
        <x:f>IF(B1546="","",WEEKDAY(B1546,2))</x:f>
      </x:c>
      <x:c r="Q1546" s="113" t="str">
        <x:f>IF(B1546="","",MONTH(B1546))</x:f>
      </x:c>
      <x:c r="R1546" s="113" t="str">
        <x:f>IF(B1546="","",YEAR(B1546))</x:f>
      </x:c>
    </x:row>
    <x:row r="1547" ht="20" customHeight="1">
      <x:c r="A1547" s="247"/>
      <x:c r="B1547" s="248"/>
      <x:c r="C1547" s="247"/>
      <x:c r="D1547" s="248"/>
      <x:c r="E1547" s="248"/>
      <x:c r="F1547" s="247"/>
      <x:c r="G1547" s="247"/>
      <x:c r="H1547" s="247"/>
      <x:c r="I1547" s="247"/>
      <x:c r="J1547" s="249"/>
      <x:c r="K1547" s="247"/>
      <x:c r="L1547" s="247"/>
      <x:c r="M1547" s="113" t="str">
        <x:f>IF(A1547="","",IF(OR(D1547="",E1547=""),"",IF(E1547&lt;=D1547,1,0)))</x:f>
      </x:c>
      <x:c r="N1547" s="120" t="str">
        <x:f>IF(A1547="","",IF(OR(H1547="",I1547=""),"",IFERROR(I1547/H1547,0)))</x:f>
      </x:c>
      <x:c r="O1547" s="113" t="str">
        <x:f>IF(A1547="","",IF(OR(D1547="",E1547=""),"",MAX(0,E1547-D1547)))</x:f>
      </x:c>
      <x:c r="P1547" s="113" t="str">
        <x:f>IF(B1547="","",WEEKDAY(B1547,2))</x:f>
      </x:c>
      <x:c r="Q1547" s="113" t="str">
        <x:f>IF(B1547="","",MONTH(B1547))</x:f>
      </x:c>
      <x:c r="R1547" s="113" t="str">
        <x:f>IF(B1547="","",YEAR(B1547))</x:f>
      </x:c>
    </x:row>
    <x:row r="1548" ht="20" customHeight="1">
      <x:c r="A1548" s="247"/>
      <x:c r="B1548" s="248"/>
      <x:c r="C1548" s="247"/>
      <x:c r="D1548" s="248"/>
      <x:c r="E1548" s="248"/>
      <x:c r="F1548" s="247"/>
      <x:c r="G1548" s="247"/>
      <x:c r="H1548" s="247"/>
      <x:c r="I1548" s="247"/>
      <x:c r="J1548" s="249"/>
      <x:c r="K1548" s="247"/>
      <x:c r="L1548" s="247"/>
      <x:c r="M1548" s="113" t="str">
        <x:f>IF(A1548="","",IF(OR(D1548="",E1548=""),"",IF(E1548&lt;=D1548,1,0)))</x:f>
      </x:c>
      <x:c r="N1548" s="120" t="str">
        <x:f>IF(A1548="","",IF(OR(H1548="",I1548=""),"",IFERROR(I1548/H1548,0)))</x:f>
      </x:c>
      <x:c r="O1548" s="113" t="str">
        <x:f>IF(A1548="","",IF(OR(D1548="",E1548=""),"",MAX(0,E1548-D1548)))</x:f>
      </x:c>
      <x:c r="P1548" s="113" t="str">
        <x:f>IF(B1548="","",WEEKDAY(B1548,2))</x:f>
      </x:c>
      <x:c r="Q1548" s="113" t="str">
        <x:f>IF(B1548="","",MONTH(B1548))</x:f>
      </x:c>
      <x:c r="R1548" s="113" t="str">
        <x:f>IF(B1548="","",YEAR(B1548))</x:f>
      </x:c>
    </x:row>
    <x:row r="1549" ht="20" customHeight="1">
      <x:c r="A1549" s="247"/>
      <x:c r="B1549" s="248"/>
      <x:c r="C1549" s="247"/>
      <x:c r="D1549" s="248"/>
      <x:c r="E1549" s="248"/>
      <x:c r="F1549" s="247"/>
      <x:c r="G1549" s="247"/>
      <x:c r="H1549" s="247"/>
      <x:c r="I1549" s="247"/>
      <x:c r="J1549" s="249"/>
      <x:c r="K1549" s="247"/>
      <x:c r="L1549" s="247"/>
      <x:c r="M1549" s="113" t="str">
        <x:f>IF(A1549="","",IF(OR(D1549="",E1549=""),"",IF(E1549&lt;=D1549,1,0)))</x:f>
      </x:c>
      <x:c r="N1549" s="120" t="str">
        <x:f>IF(A1549="","",IF(OR(H1549="",I1549=""),"",IFERROR(I1549/H1549,0)))</x:f>
      </x:c>
      <x:c r="O1549" s="113" t="str">
        <x:f>IF(A1549="","",IF(OR(D1549="",E1549=""),"",MAX(0,E1549-D1549)))</x:f>
      </x:c>
      <x:c r="P1549" s="113" t="str">
        <x:f>IF(B1549="","",WEEKDAY(B1549,2))</x:f>
      </x:c>
      <x:c r="Q1549" s="113" t="str">
        <x:f>IF(B1549="","",MONTH(B1549))</x:f>
      </x:c>
      <x:c r="R1549" s="113" t="str">
        <x:f>IF(B1549="","",YEAR(B1549))</x:f>
      </x:c>
    </x:row>
    <x:row r="1550" ht="20" customHeight="1">
      <x:c r="A1550" s="247"/>
      <x:c r="B1550" s="248"/>
      <x:c r="C1550" s="247"/>
      <x:c r="D1550" s="248"/>
      <x:c r="E1550" s="248"/>
      <x:c r="F1550" s="247"/>
      <x:c r="G1550" s="247"/>
      <x:c r="H1550" s="247"/>
      <x:c r="I1550" s="247"/>
      <x:c r="J1550" s="249"/>
      <x:c r="K1550" s="247"/>
      <x:c r="L1550" s="247"/>
      <x:c r="M1550" s="113" t="str">
        <x:f>IF(A1550="","",IF(OR(D1550="",E1550=""),"",IF(E1550&lt;=D1550,1,0)))</x:f>
      </x:c>
      <x:c r="N1550" s="120" t="str">
        <x:f>IF(A1550="","",IF(OR(H1550="",I1550=""),"",IFERROR(I1550/H1550,0)))</x:f>
      </x:c>
      <x:c r="O1550" s="113" t="str">
        <x:f>IF(A1550="","",IF(OR(D1550="",E1550=""),"",MAX(0,E1550-D1550)))</x:f>
      </x:c>
      <x:c r="P1550" s="113" t="str">
        <x:f>IF(B1550="","",WEEKDAY(B1550,2))</x:f>
      </x:c>
      <x:c r="Q1550" s="113" t="str">
        <x:f>IF(B1550="","",MONTH(B1550))</x:f>
      </x:c>
      <x:c r="R1550" s="113" t="str">
        <x:f>IF(B1550="","",YEAR(B1550))</x:f>
      </x:c>
    </x:row>
    <x:row r="1551" ht="20" customHeight="1">
      <x:c r="A1551" s="247"/>
      <x:c r="B1551" s="248"/>
      <x:c r="C1551" s="247"/>
      <x:c r="D1551" s="248"/>
      <x:c r="E1551" s="248"/>
      <x:c r="F1551" s="247"/>
      <x:c r="G1551" s="247"/>
      <x:c r="H1551" s="247"/>
      <x:c r="I1551" s="247"/>
      <x:c r="J1551" s="249"/>
      <x:c r="K1551" s="247"/>
      <x:c r="L1551" s="247"/>
      <x:c r="M1551" s="113" t="str">
        <x:f>IF(A1551="","",IF(OR(D1551="",E1551=""),"",IF(E1551&lt;=D1551,1,0)))</x:f>
      </x:c>
      <x:c r="N1551" s="120" t="str">
        <x:f>IF(A1551="","",IF(OR(H1551="",I1551=""),"",IFERROR(I1551/H1551,0)))</x:f>
      </x:c>
      <x:c r="O1551" s="113" t="str">
        <x:f>IF(A1551="","",IF(OR(D1551="",E1551=""),"",MAX(0,E1551-D1551)))</x:f>
      </x:c>
      <x:c r="P1551" s="113" t="str">
        <x:f>IF(B1551="","",WEEKDAY(B1551,2))</x:f>
      </x:c>
      <x:c r="Q1551" s="113" t="str">
        <x:f>IF(B1551="","",MONTH(B1551))</x:f>
      </x:c>
      <x:c r="R1551" s="113" t="str">
        <x:f>IF(B1551="","",YEAR(B1551))</x:f>
      </x:c>
    </x:row>
    <x:row r="1552" ht="20" customHeight="1">
      <x:c r="A1552" s="247"/>
      <x:c r="B1552" s="248"/>
      <x:c r="C1552" s="247"/>
      <x:c r="D1552" s="248"/>
      <x:c r="E1552" s="248"/>
      <x:c r="F1552" s="247"/>
      <x:c r="G1552" s="247"/>
      <x:c r="H1552" s="247"/>
      <x:c r="I1552" s="247"/>
      <x:c r="J1552" s="249"/>
      <x:c r="K1552" s="247"/>
      <x:c r="L1552" s="247"/>
      <x:c r="M1552" s="113" t="str">
        <x:f>IF(A1552="","",IF(OR(D1552="",E1552=""),"",IF(E1552&lt;=D1552,1,0)))</x:f>
      </x:c>
      <x:c r="N1552" s="120" t="str">
        <x:f>IF(A1552="","",IF(OR(H1552="",I1552=""),"",IFERROR(I1552/H1552,0)))</x:f>
      </x:c>
      <x:c r="O1552" s="113" t="str">
        <x:f>IF(A1552="","",IF(OR(D1552="",E1552=""),"",MAX(0,E1552-D1552)))</x:f>
      </x:c>
      <x:c r="P1552" s="113" t="str">
        <x:f>IF(B1552="","",WEEKDAY(B1552,2))</x:f>
      </x:c>
      <x:c r="Q1552" s="113" t="str">
        <x:f>IF(B1552="","",MONTH(B1552))</x:f>
      </x:c>
      <x:c r="R1552" s="113" t="str">
        <x:f>IF(B1552="","",YEAR(B1552))</x:f>
      </x:c>
    </x:row>
    <x:row r="1553" ht="20" customHeight="1">
      <x:c r="A1553" s="247"/>
      <x:c r="B1553" s="248"/>
      <x:c r="C1553" s="247"/>
      <x:c r="D1553" s="248"/>
      <x:c r="E1553" s="248"/>
      <x:c r="F1553" s="247"/>
      <x:c r="G1553" s="247"/>
      <x:c r="H1553" s="247"/>
      <x:c r="I1553" s="247"/>
      <x:c r="J1553" s="249"/>
      <x:c r="K1553" s="247"/>
      <x:c r="L1553" s="247"/>
      <x:c r="M1553" s="113" t="str">
        <x:f>IF(A1553="","",IF(OR(D1553="",E1553=""),"",IF(E1553&lt;=D1553,1,0)))</x:f>
      </x:c>
      <x:c r="N1553" s="120" t="str">
        <x:f>IF(A1553="","",IF(OR(H1553="",I1553=""),"",IFERROR(I1553/H1553,0)))</x:f>
      </x:c>
      <x:c r="O1553" s="113" t="str">
        <x:f>IF(A1553="","",IF(OR(D1553="",E1553=""),"",MAX(0,E1553-D1553)))</x:f>
      </x:c>
      <x:c r="P1553" s="113" t="str">
        <x:f>IF(B1553="","",WEEKDAY(B1553,2))</x:f>
      </x:c>
      <x:c r="Q1553" s="113" t="str">
        <x:f>IF(B1553="","",MONTH(B1553))</x:f>
      </x:c>
      <x:c r="R1553" s="113" t="str">
        <x:f>IF(B1553="","",YEAR(B1553))</x:f>
      </x:c>
    </x:row>
    <x:row r="1554" ht="20" customHeight="1">
      <x:c r="A1554" s="247"/>
      <x:c r="B1554" s="248"/>
      <x:c r="C1554" s="247"/>
      <x:c r="D1554" s="248"/>
      <x:c r="E1554" s="248"/>
      <x:c r="F1554" s="247"/>
      <x:c r="G1554" s="247"/>
      <x:c r="H1554" s="247"/>
      <x:c r="I1554" s="247"/>
      <x:c r="J1554" s="249"/>
      <x:c r="K1554" s="247"/>
      <x:c r="L1554" s="247"/>
      <x:c r="M1554" s="113" t="str">
        <x:f>IF(A1554="","",IF(OR(D1554="",E1554=""),"",IF(E1554&lt;=D1554,1,0)))</x:f>
      </x:c>
      <x:c r="N1554" s="120" t="str">
        <x:f>IF(A1554="","",IF(OR(H1554="",I1554=""),"",IFERROR(I1554/H1554,0)))</x:f>
      </x:c>
      <x:c r="O1554" s="113" t="str">
        <x:f>IF(A1554="","",IF(OR(D1554="",E1554=""),"",MAX(0,E1554-D1554)))</x:f>
      </x:c>
      <x:c r="P1554" s="113" t="str">
        <x:f>IF(B1554="","",WEEKDAY(B1554,2))</x:f>
      </x:c>
      <x:c r="Q1554" s="113" t="str">
        <x:f>IF(B1554="","",MONTH(B1554))</x:f>
      </x:c>
      <x:c r="R1554" s="113" t="str">
        <x:f>IF(B1554="","",YEAR(B1554))</x:f>
      </x:c>
    </x:row>
    <x:row r="1555" ht="20" customHeight="1">
      <x:c r="A1555" s="247"/>
      <x:c r="B1555" s="248"/>
      <x:c r="C1555" s="247"/>
      <x:c r="D1555" s="248"/>
      <x:c r="E1555" s="248"/>
      <x:c r="F1555" s="247"/>
      <x:c r="G1555" s="247"/>
      <x:c r="H1555" s="247"/>
      <x:c r="I1555" s="247"/>
      <x:c r="J1555" s="249"/>
      <x:c r="K1555" s="247"/>
      <x:c r="L1555" s="247"/>
      <x:c r="M1555" s="113" t="str">
        <x:f>IF(A1555="","",IF(OR(D1555="",E1555=""),"",IF(E1555&lt;=D1555,1,0)))</x:f>
      </x:c>
      <x:c r="N1555" s="120" t="str">
        <x:f>IF(A1555="","",IF(OR(H1555="",I1555=""),"",IFERROR(I1555/H1555,0)))</x:f>
      </x:c>
      <x:c r="O1555" s="113" t="str">
        <x:f>IF(A1555="","",IF(OR(D1555="",E1555=""),"",MAX(0,E1555-D1555)))</x:f>
      </x:c>
      <x:c r="P1555" s="113" t="str">
        <x:f>IF(B1555="","",WEEKDAY(B1555,2))</x:f>
      </x:c>
      <x:c r="Q1555" s="113" t="str">
        <x:f>IF(B1555="","",MONTH(B1555))</x:f>
      </x:c>
      <x:c r="R1555" s="113" t="str">
        <x:f>IF(B1555="","",YEAR(B1555))</x:f>
      </x:c>
    </x:row>
    <x:row r="1556" ht="20" customHeight="1">
      <x:c r="A1556" s="247"/>
      <x:c r="B1556" s="248"/>
      <x:c r="C1556" s="247"/>
      <x:c r="D1556" s="248"/>
      <x:c r="E1556" s="248"/>
      <x:c r="F1556" s="247"/>
      <x:c r="G1556" s="247"/>
      <x:c r="H1556" s="247"/>
      <x:c r="I1556" s="247"/>
      <x:c r="J1556" s="249"/>
      <x:c r="K1556" s="247"/>
      <x:c r="L1556" s="247"/>
      <x:c r="M1556" s="113" t="str">
        <x:f>IF(A1556="","",IF(OR(D1556="",E1556=""),"",IF(E1556&lt;=D1556,1,0)))</x:f>
      </x:c>
      <x:c r="N1556" s="120" t="str">
        <x:f>IF(A1556="","",IF(OR(H1556="",I1556=""),"",IFERROR(I1556/H1556,0)))</x:f>
      </x:c>
      <x:c r="O1556" s="113" t="str">
        <x:f>IF(A1556="","",IF(OR(D1556="",E1556=""),"",MAX(0,E1556-D1556)))</x:f>
      </x:c>
      <x:c r="P1556" s="113" t="str">
        <x:f>IF(B1556="","",WEEKDAY(B1556,2))</x:f>
      </x:c>
      <x:c r="Q1556" s="113" t="str">
        <x:f>IF(B1556="","",MONTH(B1556))</x:f>
      </x:c>
      <x:c r="R1556" s="113" t="str">
        <x:f>IF(B1556="","",YEAR(B1556))</x:f>
      </x:c>
    </x:row>
    <x:row r="1557" ht="20" customHeight="1">
      <x:c r="A1557" s="247"/>
      <x:c r="B1557" s="248"/>
      <x:c r="C1557" s="247"/>
      <x:c r="D1557" s="248"/>
      <x:c r="E1557" s="248"/>
      <x:c r="F1557" s="247"/>
      <x:c r="G1557" s="247"/>
      <x:c r="H1557" s="247"/>
      <x:c r="I1557" s="247"/>
      <x:c r="J1557" s="249"/>
      <x:c r="K1557" s="247"/>
      <x:c r="L1557" s="247"/>
      <x:c r="M1557" s="113" t="str">
        <x:f>IF(A1557="","",IF(OR(D1557="",E1557=""),"",IF(E1557&lt;=D1557,1,0)))</x:f>
      </x:c>
      <x:c r="N1557" s="120" t="str">
        <x:f>IF(A1557="","",IF(OR(H1557="",I1557=""),"",IFERROR(I1557/H1557,0)))</x:f>
      </x:c>
      <x:c r="O1557" s="113" t="str">
        <x:f>IF(A1557="","",IF(OR(D1557="",E1557=""),"",MAX(0,E1557-D1557)))</x:f>
      </x:c>
      <x:c r="P1557" s="113" t="str">
        <x:f>IF(B1557="","",WEEKDAY(B1557,2))</x:f>
      </x:c>
      <x:c r="Q1557" s="113" t="str">
        <x:f>IF(B1557="","",MONTH(B1557))</x:f>
      </x:c>
      <x:c r="R1557" s="113" t="str">
        <x:f>IF(B1557="","",YEAR(B1557))</x:f>
      </x:c>
    </x:row>
    <x:row r="1558" ht="20" customHeight="1">
      <x:c r="A1558" s="247"/>
      <x:c r="B1558" s="248"/>
      <x:c r="C1558" s="247"/>
      <x:c r="D1558" s="248"/>
      <x:c r="E1558" s="248"/>
      <x:c r="F1558" s="247"/>
      <x:c r="G1558" s="247"/>
      <x:c r="H1558" s="247"/>
      <x:c r="I1558" s="247"/>
      <x:c r="J1558" s="249"/>
      <x:c r="K1558" s="247"/>
      <x:c r="L1558" s="247"/>
      <x:c r="M1558" s="113" t="str">
        <x:f>IF(A1558="","",IF(OR(D1558="",E1558=""),"",IF(E1558&lt;=D1558,1,0)))</x:f>
      </x:c>
      <x:c r="N1558" s="120" t="str">
        <x:f>IF(A1558="","",IF(OR(H1558="",I1558=""),"",IFERROR(I1558/H1558,0)))</x:f>
      </x:c>
      <x:c r="O1558" s="113" t="str">
        <x:f>IF(A1558="","",IF(OR(D1558="",E1558=""),"",MAX(0,E1558-D1558)))</x:f>
      </x:c>
      <x:c r="P1558" s="113" t="str">
        <x:f>IF(B1558="","",WEEKDAY(B1558,2))</x:f>
      </x:c>
      <x:c r="Q1558" s="113" t="str">
        <x:f>IF(B1558="","",MONTH(B1558))</x:f>
      </x:c>
      <x:c r="R1558" s="113" t="str">
        <x:f>IF(B1558="","",YEAR(B1558))</x:f>
      </x:c>
    </x:row>
    <x:row r="1559" ht="20" customHeight="1">
      <x:c r="A1559" s="247"/>
      <x:c r="B1559" s="248"/>
      <x:c r="C1559" s="247"/>
      <x:c r="D1559" s="248"/>
      <x:c r="E1559" s="248"/>
      <x:c r="F1559" s="247"/>
      <x:c r="G1559" s="247"/>
      <x:c r="H1559" s="247"/>
      <x:c r="I1559" s="247"/>
      <x:c r="J1559" s="249"/>
      <x:c r="K1559" s="247"/>
      <x:c r="L1559" s="247"/>
      <x:c r="M1559" s="113" t="str">
        <x:f>IF(A1559="","",IF(OR(D1559="",E1559=""),"",IF(E1559&lt;=D1559,1,0)))</x:f>
      </x:c>
      <x:c r="N1559" s="120" t="str">
        <x:f>IF(A1559="","",IF(OR(H1559="",I1559=""),"",IFERROR(I1559/H1559,0)))</x:f>
      </x:c>
      <x:c r="O1559" s="113" t="str">
        <x:f>IF(A1559="","",IF(OR(D1559="",E1559=""),"",MAX(0,E1559-D1559)))</x:f>
      </x:c>
      <x:c r="P1559" s="113" t="str">
        <x:f>IF(B1559="","",WEEKDAY(B1559,2))</x:f>
      </x:c>
      <x:c r="Q1559" s="113" t="str">
        <x:f>IF(B1559="","",MONTH(B1559))</x:f>
      </x:c>
      <x:c r="R1559" s="113" t="str">
        <x:f>IF(B1559="","",YEAR(B1559))</x:f>
      </x:c>
    </x:row>
    <x:row r="1560" ht="20" customHeight="1">
      <x:c r="A1560" s="247"/>
      <x:c r="B1560" s="248"/>
      <x:c r="C1560" s="247"/>
      <x:c r="D1560" s="248"/>
      <x:c r="E1560" s="248"/>
      <x:c r="F1560" s="247"/>
      <x:c r="G1560" s="247"/>
      <x:c r="H1560" s="247"/>
      <x:c r="I1560" s="247"/>
      <x:c r="J1560" s="249"/>
      <x:c r="K1560" s="247"/>
      <x:c r="L1560" s="247"/>
      <x:c r="M1560" s="113" t="str">
        <x:f>IF(A1560="","",IF(OR(D1560="",E1560=""),"",IF(E1560&lt;=D1560,1,0)))</x:f>
      </x:c>
      <x:c r="N1560" s="120" t="str">
        <x:f>IF(A1560="","",IF(OR(H1560="",I1560=""),"",IFERROR(I1560/H1560,0)))</x:f>
      </x:c>
      <x:c r="O1560" s="113" t="str">
        <x:f>IF(A1560="","",IF(OR(D1560="",E1560=""),"",MAX(0,E1560-D1560)))</x:f>
      </x:c>
      <x:c r="P1560" s="113" t="str">
        <x:f>IF(B1560="","",WEEKDAY(B1560,2))</x:f>
      </x:c>
      <x:c r="Q1560" s="113" t="str">
        <x:f>IF(B1560="","",MONTH(B1560))</x:f>
      </x:c>
      <x:c r="R1560" s="113" t="str">
        <x:f>IF(B1560="","",YEAR(B1560))</x:f>
      </x:c>
    </x:row>
    <x:row r="1561" ht="20" customHeight="1">
      <x:c r="A1561" s="247"/>
      <x:c r="B1561" s="248"/>
      <x:c r="C1561" s="247"/>
      <x:c r="D1561" s="248"/>
      <x:c r="E1561" s="248"/>
      <x:c r="F1561" s="247"/>
      <x:c r="G1561" s="247"/>
      <x:c r="H1561" s="247"/>
      <x:c r="I1561" s="247"/>
      <x:c r="J1561" s="249"/>
      <x:c r="K1561" s="247"/>
      <x:c r="L1561" s="247"/>
      <x:c r="M1561" s="113" t="str">
        <x:f>IF(A1561="","",IF(OR(D1561="",E1561=""),"",IF(E1561&lt;=D1561,1,0)))</x:f>
      </x:c>
      <x:c r="N1561" s="120" t="str">
        <x:f>IF(A1561="","",IF(OR(H1561="",I1561=""),"",IFERROR(I1561/H1561,0)))</x:f>
      </x:c>
      <x:c r="O1561" s="113" t="str">
        <x:f>IF(A1561="","",IF(OR(D1561="",E1561=""),"",MAX(0,E1561-D1561)))</x:f>
      </x:c>
      <x:c r="P1561" s="113" t="str">
        <x:f>IF(B1561="","",WEEKDAY(B1561,2))</x:f>
      </x:c>
      <x:c r="Q1561" s="113" t="str">
        <x:f>IF(B1561="","",MONTH(B1561))</x:f>
      </x:c>
      <x:c r="R1561" s="113" t="str">
        <x:f>IF(B1561="","",YEAR(B1561))</x:f>
      </x:c>
    </x:row>
    <x:row r="1562" ht="20" customHeight="1">
      <x:c r="A1562" s="247"/>
      <x:c r="B1562" s="248"/>
      <x:c r="C1562" s="247"/>
      <x:c r="D1562" s="248"/>
      <x:c r="E1562" s="248"/>
      <x:c r="F1562" s="247"/>
      <x:c r="G1562" s="247"/>
      <x:c r="H1562" s="247"/>
      <x:c r="I1562" s="247"/>
      <x:c r="J1562" s="249"/>
      <x:c r="K1562" s="247"/>
      <x:c r="L1562" s="247"/>
      <x:c r="M1562" s="113" t="str">
        <x:f>IF(A1562="","",IF(OR(D1562="",E1562=""),"",IF(E1562&lt;=D1562,1,0)))</x:f>
      </x:c>
      <x:c r="N1562" s="120" t="str">
        <x:f>IF(A1562="","",IF(OR(H1562="",I1562=""),"",IFERROR(I1562/H1562,0)))</x:f>
      </x:c>
      <x:c r="O1562" s="113" t="str">
        <x:f>IF(A1562="","",IF(OR(D1562="",E1562=""),"",MAX(0,E1562-D1562)))</x:f>
      </x:c>
      <x:c r="P1562" s="113" t="str">
        <x:f>IF(B1562="","",WEEKDAY(B1562,2))</x:f>
      </x:c>
      <x:c r="Q1562" s="113" t="str">
        <x:f>IF(B1562="","",MONTH(B1562))</x:f>
      </x:c>
      <x:c r="R1562" s="113" t="str">
        <x:f>IF(B1562="","",YEAR(B1562))</x:f>
      </x:c>
    </x:row>
    <x:row r="1563" ht="20" customHeight="1">
      <x:c r="A1563" s="247"/>
      <x:c r="B1563" s="248"/>
      <x:c r="C1563" s="247"/>
      <x:c r="D1563" s="248"/>
      <x:c r="E1563" s="248"/>
      <x:c r="F1563" s="247"/>
      <x:c r="G1563" s="247"/>
      <x:c r="H1563" s="247"/>
      <x:c r="I1563" s="247"/>
      <x:c r="J1563" s="249"/>
      <x:c r="K1563" s="247"/>
      <x:c r="L1563" s="247"/>
      <x:c r="M1563" s="113" t="str">
        <x:f>IF(A1563="","",IF(OR(D1563="",E1563=""),"",IF(E1563&lt;=D1563,1,0)))</x:f>
      </x:c>
      <x:c r="N1563" s="120" t="str">
        <x:f>IF(A1563="","",IF(OR(H1563="",I1563=""),"",IFERROR(I1563/H1563,0)))</x:f>
      </x:c>
      <x:c r="O1563" s="113" t="str">
        <x:f>IF(A1563="","",IF(OR(D1563="",E1563=""),"",MAX(0,E1563-D1563)))</x:f>
      </x:c>
      <x:c r="P1563" s="113" t="str">
        <x:f>IF(B1563="","",WEEKDAY(B1563,2))</x:f>
      </x:c>
      <x:c r="Q1563" s="113" t="str">
        <x:f>IF(B1563="","",MONTH(B1563))</x:f>
      </x:c>
      <x:c r="R1563" s="113" t="str">
        <x:f>IF(B1563="","",YEAR(B1563))</x:f>
      </x:c>
    </x:row>
    <x:row r="1564" ht="20" customHeight="1">
      <x:c r="A1564" s="247"/>
      <x:c r="B1564" s="248"/>
      <x:c r="C1564" s="247"/>
      <x:c r="D1564" s="248"/>
      <x:c r="E1564" s="248"/>
      <x:c r="F1564" s="247"/>
      <x:c r="G1564" s="247"/>
      <x:c r="H1564" s="247"/>
      <x:c r="I1564" s="247"/>
      <x:c r="J1564" s="249"/>
      <x:c r="K1564" s="247"/>
      <x:c r="L1564" s="247"/>
      <x:c r="M1564" s="113" t="str">
        <x:f>IF(A1564="","",IF(OR(D1564="",E1564=""),"",IF(E1564&lt;=D1564,1,0)))</x:f>
      </x:c>
      <x:c r="N1564" s="120" t="str">
        <x:f>IF(A1564="","",IF(OR(H1564="",I1564=""),"",IFERROR(I1564/H1564,0)))</x:f>
      </x:c>
      <x:c r="O1564" s="113" t="str">
        <x:f>IF(A1564="","",IF(OR(D1564="",E1564=""),"",MAX(0,E1564-D1564)))</x:f>
      </x:c>
      <x:c r="P1564" s="113" t="str">
        <x:f>IF(B1564="","",WEEKDAY(B1564,2))</x:f>
      </x:c>
      <x:c r="Q1564" s="113" t="str">
        <x:f>IF(B1564="","",MONTH(B1564))</x:f>
      </x:c>
      <x:c r="R1564" s="113" t="str">
        <x:f>IF(B1564="","",YEAR(B1564))</x:f>
      </x:c>
    </x:row>
    <x:row r="1565" ht="20" customHeight="1">
      <x:c r="A1565" s="247"/>
      <x:c r="B1565" s="248"/>
      <x:c r="C1565" s="247"/>
      <x:c r="D1565" s="248"/>
      <x:c r="E1565" s="248"/>
      <x:c r="F1565" s="247"/>
      <x:c r="G1565" s="247"/>
      <x:c r="H1565" s="247"/>
      <x:c r="I1565" s="247"/>
      <x:c r="J1565" s="249"/>
      <x:c r="K1565" s="247"/>
      <x:c r="L1565" s="247"/>
      <x:c r="M1565" s="113" t="str">
        <x:f>IF(A1565="","",IF(OR(D1565="",E1565=""),"",IF(E1565&lt;=D1565,1,0)))</x:f>
      </x:c>
      <x:c r="N1565" s="120" t="str">
        <x:f>IF(A1565="","",IF(OR(H1565="",I1565=""),"",IFERROR(I1565/H1565,0)))</x:f>
      </x:c>
      <x:c r="O1565" s="113" t="str">
        <x:f>IF(A1565="","",IF(OR(D1565="",E1565=""),"",MAX(0,E1565-D1565)))</x:f>
      </x:c>
      <x:c r="P1565" s="113" t="str">
        <x:f>IF(B1565="","",WEEKDAY(B1565,2))</x:f>
      </x:c>
      <x:c r="Q1565" s="113" t="str">
        <x:f>IF(B1565="","",MONTH(B1565))</x:f>
      </x:c>
      <x:c r="R1565" s="113" t="str">
        <x:f>IF(B1565="","",YEAR(B1565))</x:f>
      </x:c>
    </x:row>
    <x:row r="1566" ht="20" customHeight="1">
      <x:c r="A1566" s="247"/>
      <x:c r="B1566" s="248"/>
      <x:c r="C1566" s="247"/>
      <x:c r="D1566" s="248"/>
      <x:c r="E1566" s="248"/>
      <x:c r="F1566" s="247"/>
      <x:c r="G1566" s="247"/>
      <x:c r="H1566" s="247"/>
      <x:c r="I1566" s="247"/>
      <x:c r="J1566" s="249"/>
      <x:c r="K1566" s="247"/>
      <x:c r="L1566" s="247"/>
      <x:c r="M1566" s="113" t="str">
        <x:f>IF(A1566="","",IF(OR(D1566="",E1566=""),"",IF(E1566&lt;=D1566,1,0)))</x:f>
      </x:c>
      <x:c r="N1566" s="120" t="str">
        <x:f>IF(A1566="","",IF(OR(H1566="",I1566=""),"",IFERROR(I1566/H1566,0)))</x:f>
      </x:c>
      <x:c r="O1566" s="113" t="str">
        <x:f>IF(A1566="","",IF(OR(D1566="",E1566=""),"",MAX(0,E1566-D1566)))</x:f>
      </x:c>
      <x:c r="P1566" s="113" t="str">
        <x:f>IF(B1566="","",WEEKDAY(B1566,2))</x:f>
      </x:c>
      <x:c r="Q1566" s="113" t="str">
        <x:f>IF(B1566="","",MONTH(B1566))</x:f>
      </x:c>
      <x:c r="R1566" s="113" t="str">
        <x:f>IF(B1566="","",YEAR(B1566))</x:f>
      </x:c>
    </x:row>
    <x:row r="1567" ht="20" customHeight="1">
      <x:c r="A1567" s="247"/>
      <x:c r="B1567" s="248"/>
      <x:c r="C1567" s="247"/>
      <x:c r="D1567" s="248"/>
      <x:c r="E1567" s="248"/>
      <x:c r="F1567" s="247"/>
      <x:c r="G1567" s="247"/>
      <x:c r="H1567" s="247"/>
      <x:c r="I1567" s="247"/>
      <x:c r="J1567" s="249"/>
      <x:c r="K1567" s="247"/>
      <x:c r="L1567" s="247"/>
      <x:c r="M1567" s="113" t="str">
        <x:f>IF(A1567="","",IF(OR(D1567="",E1567=""),"",IF(E1567&lt;=D1567,1,0)))</x:f>
      </x:c>
      <x:c r="N1567" s="120" t="str">
        <x:f>IF(A1567="","",IF(OR(H1567="",I1567=""),"",IFERROR(I1567/H1567,0)))</x:f>
      </x:c>
      <x:c r="O1567" s="113" t="str">
        <x:f>IF(A1567="","",IF(OR(D1567="",E1567=""),"",MAX(0,E1567-D1567)))</x:f>
      </x:c>
      <x:c r="P1567" s="113" t="str">
        <x:f>IF(B1567="","",WEEKDAY(B1567,2))</x:f>
      </x:c>
      <x:c r="Q1567" s="113" t="str">
        <x:f>IF(B1567="","",MONTH(B1567))</x:f>
      </x:c>
      <x:c r="R1567" s="113" t="str">
        <x:f>IF(B1567="","",YEAR(B1567))</x:f>
      </x:c>
    </x:row>
    <x:row r="1568" ht="20" customHeight="1">
      <x:c r="A1568" s="247"/>
      <x:c r="B1568" s="248"/>
      <x:c r="C1568" s="247"/>
      <x:c r="D1568" s="248"/>
      <x:c r="E1568" s="248"/>
      <x:c r="F1568" s="247"/>
      <x:c r="G1568" s="247"/>
      <x:c r="H1568" s="247"/>
      <x:c r="I1568" s="247"/>
      <x:c r="J1568" s="249"/>
      <x:c r="K1568" s="247"/>
      <x:c r="L1568" s="247"/>
      <x:c r="M1568" s="113" t="str">
        <x:f>IF(A1568="","",IF(OR(D1568="",E1568=""),"",IF(E1568&lt;=D1568,1,0)))</x:f>
      </x:c>
      <x:c r="N1568" s="120" t="str">
        <x:f>IF(A1568="","",IF(OR(H1568="",I1568=""),"",IFERROR(I1568/H1568,0)))</x:f>
      </x:c>
      <x:c r="O1568" s="113" t="str">
        <x:f>IF(A1568="","",IF(OR(D1568="",E1568=""),"",MAX(0,E1568-D1568)))</x:f>
      </x:c>
      <x:c r="P1568" s="113" t="str">
        <x:f>IF(B1568="","",WEEKDAY(B1568,2))</x:f>
      </x:c>
      <x:c r="Q1568" s="113" t="str">
        <x:f>IF(B1568="","",MONTH(B1568))</x:f>
      </x:c>
      <x:c r="R1568" s="113" t="str">
        <x:f>IF(B1568="","",YEAR(B1568))</x:f>
      </x:c>
    </x:row>
    <x:row r="1569" ht="20" customHeight="1">
      <x:c r="A1569" s="247"/>
      <x:c r="B1569" s="248"/>
      <x:c r="C1569" s="247"/>
      <x:c r="D1569" s="248"/>
      <x:c r="E1569" s="248"/>
      <x:c r="F1569" s="247"/>
      <x:c r="G1569" s="247"/>
      <x:c r="H1569" s="247"/>
      <x:c r="I1569" s="247"/>
      <x:c r="J1569" s="249"/>
      <x:c r="K1569" s="247"/>
      <x:c r="L1569" s="247"/>
      <x:c r="M1569" s="113" t="str">
        <x:f>IF(A1569="","",IF(OR(D1569="",E1569=""),"",IF(E1569&lt;=D1569,1,0)))</x:f>
      </x:c>
      <x:c r="N1569" s="120" t="str">
        <x:f>IF(A1569="","",IF(OR(H1569="",I1569=""),"",IFERROR(I1569/H1569,0)))</x:f>
      </x:c>
      <x:c r="O1569" s="113" t="str">
        <x:f>IF(A1569="","",IF(OR(D1569="",E1569=""),"",MAX(0,E1569-D1569)))</x:f>
      </x:c>
      <x:c r="P1569" s="113" t="str">
        <x:f>IF(B1569="","",WEEKDAY(B1569,2))</x:f>
      </x:c>
      <x:c r="Q1569" s="113" t="str">
        <x:f>IF(B1569="","",MONTH(B1569))</x:f>
      </x:c>
      <x:c r="R1569" s="113" t="str">
        <x:f>IF(B1569="","",YEAR(B1569))</x:f>
      </x:c>
    </x:row>
    <x:row r="1570" ht="20" customHeight="1">
      <x:c r="A1570" s="247"/>
      <x:c r="B1570" s="248"/>
      <x:c r="C1570" s="247"/>
      <x:c r="D1570" s="248"/>
      <x:c r="E1570" s="248"/>
      <x:c r="F1570" s="247"/>
      <x:c r="G1570" s="247"/>
      <x:c r="H1570" s="247"/>
      <x:c r="I1570" s="247"/>
      <x:c r="J1570" s="249"/>
      <x:c r="K1570" s="247"/>
      <x:c r="L1570" s="247"/>
      <x:c r="M1570" s="113" t="str">
        <x:f>IF(A1570="","",IF(OR(D1570="",E1570=""),"",IF(E1570&lt;=D1570,1,0)))</x:f>
      </x:c>
      <x:c r="N1570" s="120" t="str">
        <x:f>IF(A1570="","",IF(OR(H1570="",I1570=""),"",IFERROR(I1570/H1570,0)))</x:f>
      </x:c>
      <x:c r="O1570" s="113" t="str">
        <x:f>IF(A1570="","",IF(OR(D1570="",E1570=""),"",MAX(0,E1570-D1570)))</x:f>
      </x:c>
      <x:c r="P1570" s="113" t="str">
        <x:f>IF(B1570="","",WEEKDAY(B1570,2))</x:f>
      </x:c>
      <x:c r="Q1570" s="113" t="str">
        <x:f>IF(B1570="","",MONTH(B1570))</x:f>
      </x:c>
      <x:c r="R1570" s="113" t="str">
        <x:f>IF(B1570="","",YEAR(B1570))</x:f>
      </x:c>
    </x:row>
    <x:row r="1571" ht="20" customHeight="1">
      <x:c r="A1571" s="247"/>
      <x:c r="B1571" s="248"/>
      <x:c r="C1571" s="247"/>
      <x:c r="D1571" s="248"/>
      <x:c r="E1571" s="248"/>
      <x:c r="F1571" s="247"/>
      <x:c r="G1571" s="247"/>
      <x:c r="H1571" s="247"/>
      <x:c r="I1571" s="247"/>
      <x:c r="J1571" s="249"/>
      <x:c r="K1571" s="247"/>
      <x:c r="L1571" s="247"/>
      <x:c r="M1571" s="113" t="str">
        <x:f>IF(A1571="","",IF(OR(D1571="",E1571=""),"",IF(E1571&lt;=D1571,1,0)))</x:f>
      </x:c>
      <x:c r="N1571" s="120" t="str">
        <x:f>IF(A1571="","",IF(OR(H1571="",I1571=""),"",IFERROR(I1571/H1571,0)))</x:f>
      </x:c>
      <x:c r="O1571" s="113" t="str">
        <x:f>IF(A1571="","",IF(OR(D1571="",E1571=""),"",MAX(0,E1571-D1571)))</x:f>
      </x:c>
      <x:c r="P1571" s="113" t="str">
        <x:f>IF(B1571="","",WEEKDAY(B1571,2))</x:f>
      </x:c>
      <x:c r="Q1571" s="113" t="str">
        <x:f>IF(B1571="","",MONTH(B1571))</x:f>
      </x:c>
      <x:c r="R1571" s="113" t="str">
        <x:f>IF(B1571="","",YEAR(B1571))</x:f>
      </x:c>
    </x:row>
    <x:row r="1572" ht="20" customHeight="1">
      <x:c r="A1572" s="247"/>
      <x:c r="B1572" s="248"/>
      <x:c r="C1572" s="247"/>
      <x:c r="D1572" s="248"/>
      <x:c r="E1572" s="248"/>
      <x:c r="F1572" s="247"/>
      <x:c r="G1572" s="247"/>
      <x:c r="H1572" s="247"/>
      <x:c r="I1572" s="247"/>
      <x:c r="J1572" s="249"/>
      <x:c r="K1572" s="247"/>
      <x:c r="L1572" s="247"/>
      <x:c r="M1572" s="113" t="str">
        <x:f>IF(A1572="","",IF(OR(D1572="",E1572=""),"",IF(E1572&lt;=D1572,1,0)))</x:f>
      </x:c>
      <x:c r="N1572" s="120" t="str">
        <x:f>IF(A1572="","",IF(OR(H1572="",I1572=""),"",IFERROR(I1572/H1572,0)))</x:f>
      </x:c>
      <x:c r="O1572" s="113" t="str">
        <x:f>IF(A1572="","",IF(OR(D1572="",E1572=""),"",MAX(0,E1572-D1572)))</x:f>
      </x:c>
      <x:c r="P1572" s="113" t="str">
        <x:f>IF(B1572="","",WEEKDAY(B1572,2))</x:f>
      </x:c>
      <x:c r="Q1572" s="113" t="str">
        <x:f>IF(B1572="","",MONTH(B1572))</x:f>
      </x:c>
      <x:c r="R1572" s="113" t="str">
        <x:f>IF(B1572="","",YEAR(B1572))</x:f>
      </x:c>
    </x:row>
    <x:row r="1573" ht="20" customHeight="1">
      <x:c r="A1573" s="247"/>
      <x:c r="B1573" s="248"/>
      <x:c r="C1573" s="247"/>
      <x:c r="D1573" s="248"/>
      <x:c r="E1573" s="248"/>
      <x:c r="F1573" s="247"/>
      <x:c r="G1573" s="247"/>
      <x:c r="H1573" s="247"/>
      <x:c r="I1573" s="247"/>
      <x:c r="J1573" s="249"/>
      <x:c r="K1573" s="247"/>
      <x:c r="L1573" s="247"/>
      <x:c r="M1573" s="113" t="str">
        <x:f>IF(A1573="","",IF(OR(D1573="",E1573=""),"",IF(E1573&lt;=D1573,1,0)))</x:f>
      </x:c>
      <x:c r="N1573" s="120" t="str">
        <x:f>IF(A1573="","",IF(OR(H1573="",I1573=""),"",IFERROR(I1573/H1573,0)))</x:f>
      </x:c>
      <x:c r="O1573" s="113" t="str">
        <x:f>IF(A1573="","",IF(OR(D1573="",E1573=""),"",MAX(0,E1573-D1573)))</x:f>
      </x:c>
      <x:c r="P1573" s="113" t="str">
        <x:f>IF(B1573="","",WEEKDAY(B1573,2))</x:f>
      </x:c>
      <x:c r="Q1573" s="113" t="str">
        <x:f>IF(B1573="","",MONTH(B1573))</x:f>
      </x:c>
      <x:c r="R1573" s="113" t="str">
        <x:f>IF(B1573="","",YEAR(B1573))</x:f>
      </x:c>
    </x:row>
    <x:row r="1574" ht="20" customHeight="1">
      <x:c r="A1574" s="247"/>
      <x:c r="B1574" s="248"/>
      <x:c r="C1574" s="247"/>
      <x:c r="D1574" s="248"/>
      <x:c r="E1574" s="248"/>
      <x:c r="F1574" s="247"/>
      <x:c r="G1574" s="247"/>
      <x:c r="H1574" s="247"/>
      <x:c r="I1574" s="247"/>
      <x:c r="J1574" s="249"/>
      <x:c r="K1574" s="247"/>
      <x:c r="L1574" s="247"/>
      <x:c r="M1574" s="113" t="str">
        <x:f>IF(A1574="","",IF(OR(D1574="",E1574=""),"",IF(E1574&lt;=D1574,1,0)))</x:f>
      </x:c>
      <x:c r="N1574" s="120" t="str">
        <x:f>IF(A1574="","",IF(OR(H1574="",I1574=""),"",IFERROR(I1574/H1574,0)))</x:f>
      </x:c>
      <x:c r="O1574" s="113" t="str">
        <x:f>IF(A1574="","",IF(OR(D1574="",E1574=""),"",MAX(0,E1574-D1574)))</x:f>
      </x:c>
      <x:c r="P1574" s="113" t="str">
        <x:f>IF(B1574="","",WEEKDAY(B1574,2))</x:f>
      </x:c>
      <x:c r="Q1574" s="113" t="str">
        <x:f>IF(B1574="","",MONTH(B1574))</x:f>
      </x:c>
      <x:c r="R1574" s="113" t="str">
        <x:f>IF(B1574="","",YEAR(B1574))</x:f>
      </x:c>
    </x:row>
    <x:row r="1575" ht="20" customHeight="1">
      <x:c r="A1575" s="247"/>
      <x:c r="B1575" s="248"/>
      <x:c r="C1575" s="247"/>
      <x:c r="D1575" s="248"/>
      <x:c r="E1575" s="248"/>
      <x:c r="F1575" s="247"/>
      <x:c r="G1575" s="247"/>
      <x:c r="H1575" s="247"/>
      <x:c r="I1575" s="247"/>
      <x:c r="J1575" s="249"/>
      <x:c r="K1575" s="247"/>
      <x:c r="L1575" s="247"/>
      <x:c r="M1575" s="113" t="str">
        <x:f>IF(A1575="","",IF(OR(D1575="",E1575=""),"",IF(E1575&lt;=D1575,1,0)))</x:f>
      </x:c>
      <x:c r="N1575" s="120" t="str">
        <x:f>IF(A1575="","",IF(OR(H1575="",I1575=""),"",IFERROR(I1575/H1575,0)))</x:f>
      </x:c>
      <x:c r="O1575" s="113" t="str">
        <x:f>IF(A1575="","",IF(OR(D1575="",E1575=""),"",MAX(0,E1575-D1575)))</x:f>
      </x:c>
      <x:c r="P1575" s="113" t="str">
        <x:f>IF(B1575="","",WEEKDAY(B1575,2))</x:f>
      </x:c>
      <x:c r="Q1575" s="113" t="str">
        <x:f>IF(B1575="","",MONTH(B1575))</x:f>
      </x:c>
      <x:c r="R1575" s="113" t="str">
        <x:f>IF(B1575="","",YEAR(B1575))</x:f>
      </x:c>
    </x:row>
    <x:row r="1576" ht="20" customHeight="1">
      <x:c r="A1576" s="247"/>
      <x:c r="B1576" s="248"/>
      <x:c r="C1576" s="247"/>
      <x:c r="D1576" s="248"/>
      <x:c r="E1576" s="248"/>
      <x:c r="F1576" s="247"/>
      <x:c r="G1576" s="247"/>
      <x:c r="H1576" s="247"/>
      <x:c r="I1576" s="247"/>
      <x:c r="J1576" s="249"/>
      <x:c r="K1576" s="247"/>
      <x:c r="L1576" s="247"/>
      <x:c r="M1576" s="113" t="str">
        <x:f>IF(A1576="","",IF(OR(D1576="",E1576=""),"",IF(E1576&lt;=D1576,1,0)))</x:f>
      </x:c>
      <x:c r="N1576" s="120" t="str">
        <x:f>IF(A1576="","",IF(OR(H1576="",I1576=""),"",IFERROR(I1576/H1576,0)))</x:f>
      </x:c>
      <x:c r="O1576" s="113" t="str">
        <x:f>IF(A1576="","",IF(OR(D1576="",E1576=""),"",MAX(0,E1576-D1576)))</x:f>
      </x:c>
      <x:c r="P1576" s="113" t="str">
        <x:f>IF(B1576="","",WEEKDAY(B1576,2))</x:f>
      </x:c>
      <x:c r="Q1576" s="113" t="str">
        <x:f>IF(B1576="","",MONTH(B1576))</x:f>
      </x:c>
      <x:c r="R1576" s="113" t="str">
        <x:f>IF(B1576="","",YEAR(B1576))</x:f>
      </x:c>
    </x:row>
    <x:row r="1577" ht="20" customHeight="1">
      <x:c r="A1577" s="247"/>
      <x:c r="B1577" s="248"/>
      <x:c r="C1577" s="247"/>
      <x:c r="D1577" s="248"/>
      <x:c r="E1577" s="248"/>
      <x:c r="F1577" s="247"/>
      <x:c r="G1577" s="247"/>
      <x:c r="H1577" s="247"/>
      <x:c r="I1577" s="247"/>
      <x:c r="J1577" s="249"/>
      <x:c r="K1577" s="247"/>
      <x:c r="L1577" s="247"/>
      <x:c r="M1577" s="113" t="str">
        <x:f>IF(A1577="","",IF(OR(D1577="",E1577=""),"",IF(E1577&lt;=D1577,1,0)))</x:f>
      </x:c>
      <x:c r="N1577" s="120" t="str">
        <x:f>IF(A1577="","",IF(OR(H1577="",I1577=""),"",IFERROR(I1577/H1577,0)))</x:f>
      </x:c>
      <x:c r="O1577" s="113" t="str">
        <x:f>IF(A1577="","",IF(OR(D1577="",E1577=""),"",MAX(0,E1577-D1577)))</x:f>
      </x:c>
      <x:c r="P1577" s="113" t="str">
        <x:f>IF(B1577="","",WEEKDAY(B1577,2))</x:f>
      </x:c>
      <x:c r="Q1577" s="113" t="str">
        <x:f>IF(B1577="","",MONTH(B1577))</x:f>
      </x:c>
      <x:c r="R1577" s="113" t="str">
        <x:f>IF(B1577="","",YEAR(B1577))</x:f>
      </x:c>
    </x:row>
    <x:row r="1578" ht="20" customHeight="1">
      <x:c r="A1578" s="247"/>
      <x:c r="B1578" s="248"/>
      <x:c r="C1578" s="247"/>
      <x:c r="D1578" s="248"/>
      <x:c r="E1578" s="248"/>
      <x:c r="F1578" s="247"/>
      <x:c r="G1578" s="247"/>
      <x:c r="H1578" s="247"/>
      <x:c r="I1578" s="247"/>
      <x:c r="J1578" s="249"/>
      <x:c r="K1578" s="247"/>
      <x:c r="L1578" s="247"/>
      <x:c r="M1578" s="113" t="str">
        <x:f>IF(A1578="","",IF(OR(D1578="",E1578=""),"",IF(E1578&lt;=D1578,1,0)))</x:f>
      </x:c>
      <x:c r="N1578" s="120" t="str">
        <x:f>IF(A1578="","",IF(OR(H1578="",I1578=""),"",IFERROR(I1578/H1578,0)))</x:f>
      </x:c>
      <x:c r="O1578" s="113" t="str">
        <x:f>IF(A1578="","",IF(OR(D1578="",E1578=""),"",MAX(0,E1578-D1578)))</x:f>
      </x:c>
      <x:c r="P1578" s="113" t="str">
        <x:f>IF(B1578="","",WEEKDAY(B1578,2))</x:f>
      </x:c>
      <x:c r="Q1578" s="113" t="str">
        <x:f>IF(B1578="","",MONTH(B1578))</x:f>
      </x:c>
      <x:c r="R1578" s="113" t="str">
        <x:f>IF(B1578="","",YEAR(B1578))</x:f>
      </x:c>
    </x:row>
    <x:row r="1579" ht="20" customHeight="1">
      <x:c r="A1579" s="247"/>
      <x:c r="B1579" s="248"/>
      <x:c r="C1579" s="247"/>
      <x:c r="D1579" s="248"/>
      <x:c r="E1579" s="248"/>
      <x:c r="F1579" s="247"/>
      <x:c r="G1579" s="247"/>
      <x:c r="H1579" s="247"/>
      <x:c r="I1579" s="247"/>
      <x:c r="J1579" s="249"/>
      <x:c r="K1579" s="247"/>
      <x:c r="L1579" s="247"/>
      <x:c r="M1579" s="113" t="str">
        <x:f>IF(A1579="","",IF(OR(D1579="",E1579=""),"",IF(E1579&lt;=D1579,1,0)))</x:f>
      </x:c>
      <x:c r="N1579" s="120" t="str">
        <x:f>IF(A1579="","",IF(OR(H1579="",I1579=""),"",IFERROR(I1579/H1579,0)))</x:f>
      </x:c>
      <x:c r="O1579" s="113" t="str">
        <x:f>IF(A1579="","",IF(OR(D1579="",E1579=""),"",MAX(0,E1579-D1579)))</x:f>
      </x:c>
      <x:c r="P1579" s="113" t="str">
        <x:f>IF(B1579="","",WEEKDAY(B1579,2))</x:f>
      </x:c>
      <x:c r="Q1579" s="113" t="str">
        <x:f>IF(B1579="","",MONTH(B1579))</x:f>
      </x:c>
      <x:c r="R1579" s="113" t="str">
        <x:f>IF(B1579="","",YEAR(B1579))</x:f>
      </x:c>
    </x:row>
    <x:row r="1580" ht="20" customHeight="1">
      <x:c r="A1580" s="247"/>
      <x:c r="B1580" s="248"/>
      <x:c r="C1580" s="247"/>
      <x:c r="D1580" s="248"/>
      <x:c r="E1580" s="248"/>
      <x:c r="F1580" s="247"/>
      <x:c r="G1580" s="247"/>
      <x:c r="H1580" s="247"/>
      <x:c r="I1580" s="247"/>
      <x:c r="J1580" s="249"/>
      <x:c r="K1580" s="247"/>
      <x:c r="L1580" s="247"/>
      <x:c r="M1580" s="113" t="str">
        <x:f>IF(A1580="","",IF(OR(D1580="",E1580=""),"",IF(E1580&lt;=D1580,1,0)))</x:f>
      </x:c>
      <x:c r="N1580" s="120" t="str">
        <x:f>IF(A1580="","",IF(OR(H1580="",I1580=""),"",IFERROR(I1580/H1580,0)))</x:f>
      </x:c>
      <x:c r="O1580" s="113" t="str">
        <x:f>IF(A1580="","",IF(OR(D1580="",E1580=""),"",MAX(0,E1580-D1580)))</x:f>
      </x:c>
      <x:c r="P1580" s="113" t="str">
        <x:f>IF(B1580="","",WEEKDAY(B1580,2))</x:f>
      </x:c>
      <x:c r="Q1580" s="113" t="str">
        <x:f>IF(B1580="","",MONTH(B1580))</x:f>
      </x:c>
      <x:c r="R1580" s="113" t="str">
        <x:f>IF(B1580="","",YEAR(B1580))</x:f>
      </x:c>
    </x:row>
    <x:row r="1581" ht="20" customHeight="1">
      <x:c r="A1581" s="247"/>
      <x:c r="B1581" s="248"/>
      <x:c r="C1581" s="247"/>
      <x:c r="D1581" s="248"/>
      <x:c r="E1581" s="248"/>
      <x:c r="F1581" s="247"/>
      <x:c r="G1581" s="247"/>
      <x:c r="H1581" s="247"/>
      <x:c r="I1581" s="247"/>
      <x:c r="J1581" s="249"/>
      <x:c r="K1581" s="247"/>
      <x:c r="L1581" s="247"/>
      <x:c r="M1581" s="113" t="str">
        <x:f>IF(A1581="","",IF(OR(D1581="",E1581=""),"",IF(E1581&lt;=D1581,1,0)))</x:f>
      </x:c>
      <x:c r="N1581" s="120" t="str">
        <x:f>IF(A1581="","",IF(OR(H1581="",I1581=""),"",IFERROR(I1581/H1581,0)))</x:f>
      </x:c>
      <x:c r="O1581" s="113" t="str">
        <x:f>IF(A1581="","",IF(OR(D1581="",E1581=""),"",MAX(0,E1581-D1581)))</x:f>
      </x:c>
      <x:c r="P1581" s="113" t="str">
        <x:f>IF(B1581="","",WEEKDAY(B1581,2))</x:f>
      </x:c>
      <x:c r="Q1581" s="113" t="str">
        <x:f>IF(B1581="","",MONTH(B1581))</x:f>
      </x:c>
      <x:c r="R1581" s="113" t="str">
        <x:f>IF(B1581="","",YEAR(B1581))</x:f>
      </x:c>
    </x:row>
    <x:row r="1582" ht="20" customHeight="1">
      <x:c r="A1582" s="247"/>
      <x:c r="B1582" s="248"/>
      <x:c r="C1582" s="247"/>
      <x:c r="D1582" s="248"/>
      <x:c r="E1582" s="248"/>
      <x:c r="F1582" s="247"/>
      <x:c r="G1582" s="247"/>
      <x:c r="H1582" s="247"/>
      <x:c r="I1582" s="247"/>
      <x:c r="J1582" s="249"/>
      <x:c r="K1582" s="247"/>
      <x:c r="L1582" s="247"/>
      <x:c r="M1582" s="113" t="str">
        <x:f>IF(A1582="","",IF(OR(D1582="",E1582=""),"",IF(E1582&lt;=D1582,1,0)))</x:f>
      </x:c>
      <x:c r="N1582" s="120" t="str">
        <x:f>IF(A1582="","",IF(OR(H1582="",I1582=""),"",IFERROR(I1582/H1582,0)))</x:f>
      </x:c>
      <x:c r="O1582" s="113" t="str">
        <x:f>IF(A1582="","",IF(OR(D1582="",E1582=""),"",MAX(0,E1582-D1582)))</x:f>
      </x:c>
      <x:c r="P1582" s="113" t="str">
        <x:f>IF(B1582="","",WEEKDAY(B1582,2))</x:f>
      </x:c>
      <x:c r="Q1582" s="113" t="str">
        <x:f>IF(B1582="","",MONTH(B1582))</x:f>
      </x:c>
      <x:c r="R1582" s="113" t="str">
        <x:f>IF(B1582="","",YEAR(B1582))</x:f>
      </x:c>
    </x:row>
    <x:row r="1583" ht="20" customHeight="1">
      <x:c r="A1583" s="247"/>
      <x:c r="B1583" s="248"/>
      <x:c r="C1583" s="247"/>
      <x:c r="D1583" s="248"/>
      <x:c r="E1583" s="248"/>
      <x:c r="F1583" s="247"/>
      <x:c r="G1583" s="247"/>
      <x:c r="H1583" s="247"/>
      <x:c r="I1583" s="247"/>
      <x:c r="J1583" s="249"/>
      <x:c r="K1583" s="247"/>
      <x:c r="L1583" s="247"/>
      <x:c r="M1583" s="113" t="str">
        <x:f>IF(A1583="","",IF(OR(D1583="",E1583=""),"",IF(E1583&lt;=D1583,1,0)))</x:f>
      </x:c>
      <x:c r="N1583" s="120" t="str">
        <x:f>IF(A1583="","",IF(OR(H1583="",I1583=""),"",IFERROR(I1583/H1583,0)))</x:f>
      </x:c>
      <x:c r="O1583" s="113" t="str">
        <x:f>IF(A1583="","",IF(OR(D1583="",E1583=""),"",MAX(0,E1583-D1583)))</x:f>
      </x:c>
      <x:c r="P1583" s="113" t="str">
        <x:f>IF(B1583="","",WEEKDAY(B1583,2))</x:f>
      </x:c>
      <x:c r="Q1583" s="113" t="str">
        <x:f>IF(B1583="","",MONTH(B1583))</x:f>
      </x:c>
      <x:c r="R1583" s="113" t="str">
        <x:f>IF(B1583="","",YEAR(B1583))</x:f>
      </x:c>
    </x:row>
    <x:row r="1584" ht="20" customHeight="1">
      <x:c r="A1584" s="247"/>
      <x:c r="B1584" s="248"/>
      <x:c r="C1584" s="247"/>
      <x:c r="D1584" s="248"/>
      <x:c r="E1584" s="248"/>
      <x:c r="F1584" s="247"/>
      <x:c r="G1584" s="247"/>
      <x:c r="H1584" s="247"/>
      <x:c r="I1584" s="247"/>
      <x:c r="J1584" s="249"/>
      <x:c r="K1584" s="247"/>
      <x:c r="L1584" s="247"/>
      <x:c r="M1584" s="113" t="str">
        <x:f>IF(A1584="","",IF(OR(D1584="",E1584=""),"",IF(E1584&lt;=D1584,1,0)))</x:f>
      </x:c>
      <x:c r="N1584" s="120" t="str">
        <x:f>IF(A1584="","",IF(OR(H1584="",I1584=""),"",IFERROR(I1584/H1584,0)))</x:f>
      </x:c>
      <x:c r="O1584" s="113" t="str">
        <x:f>IF(A1584="","",IF(OR(D1584="",E1584=""),"",MAX(0,E1584-D1584)))</x:f>
      </x:c>
      <x:c r="P1584" s="113" t="str">
        <x:f>IF(B1584="","",WEEKDAY(B1584,2))</x:f>
      </x:c>
      <x:c r="Q1584" s="113" t="str">
        <x:f>IF(B1584="","",MONTH(B1584))</x:f>
      </x:c>
      <x:c r="R1584" s="113" t="str">
        <x:f>IF(B1584="","",YEAR(B1584))</x:f>
      </x:c>
    </x:row>
    <x:row r="1585" ht="20" customHeight="1">
      <x:c r="A1585" s="247"/>
      <x:c r="B1585" s="248"/>
      <x:c r="C1585" s="247"/>
      <x:c r="D1585" s="248"/>
      <x:c r="E1585" s="248"/>
      <x:c r="F1585" s="247"/>
      <x:c r="G1585" s="247"/>
      <x:c r="H1585" s="247"/>
      <x:c r="I1585" s="247"/>
      <x:c r="J1585" s="249"/>
      <x:c r="K1585" s="247"/>
      <x:c r="L1585" s="247"/>
      <x:c r="M1585" s="113" t="str">
        <x:f>IF(A1585="","",IF(OR(D1585="",E1585=""),"",IF(E1585&lt;=D1585,1,0)))</x:f>
      </x:c>
      <x:c r="N1585" s="120" t="str">
        <x:f>IF(A1585="","",IF(OR(H1585="",I1585=""),"",IFERROR(I1585/H1585,0)))</x:f>
      </x:c>
      <x:c r="O1585" s="113" t="str">
        <x:f>IF(A1585="","",IF(OR(D1585="",E1585=""),"",MAX(0,E1585-D1585)))</x:f>
      </x:c>
      <x:c r="P1585" s="113" t="str">
        <x:f>IF(B1585="","",WEEKDAY(B1585,2))</x:f>
      </x:c>
      <x:c r="Q1585" s="113" t="str">
        <x:f>IF(B1585="","",MONTH(B1585))</x:f>
      </x:c>
      <x:c r="R1585" s="113" t="str">
        <x:f>IF(B1585="","",YEAR(B1585))</x:f>
      </x:c>
    </x:row>
    <x:row r="1586" ht="20" customHeight="1">
      <x:c r="A1586" s="247"/>
      <x:c r="B1586" s="248"/>
      <x:c r="C1586" s="247"/>
      <x:c r="D1586" s="248"/>
      <x:c r="E1586" s="248"/>
      <x:c r="F1586" s="247"/>
      <x:c r="G1586" s="247"/>
      <x:c r="H1586" s="247"/>
      <x:c r="I1586" s="247"/>
      <x:c r="J1586" s="249"/>
      <x:c r="K1586" s="247"/>
      <x:c r="L1586" s="247"/>
      <x:c r="M1586" s="113" t="str">
        <x:f>IF(A1586="","",IF(OR(D1586="",E1586=""),"",IF(E1586&lt;=D1586,1,0)))</x:f>
      </x:c>
      <x:c r="N1586" s="120" t="str">
        <x:f>IF(A1586="","",IF(OR(H1586="",I1586=""),"",IFERROR(I1586/H1586,0)))</x:f>
      </x:c>
      <x:c r="O1586" s="113" t="str">
        <x:f>IF(A1586="","",IF(OR(D1586="",E1586=""),"",MAX(0,E1586-D1586)))</x:f>
      </x:c>
      <x:c r="P1586" s="113" t="str">
        <x:f>IF(B1586="","",WEEKDAY(B1586,2))</x:f>
      </x:c>
      <x:c r="Q1586" s="113" t="str">
        <x:f>IF(B1586="","",MONTH(B1586))</x:f>
      </x:c>
      <x:c r="R1586" s="113" t="str">
        <x:f>IF(B1586="","",YEAR(B1586))</x:f>
      </x:c>
    </x:row>
    <x:row r="1587" ht="20" customHeight="1">
      <x:c r="A1587" s="247"/>
      <x:c r="B1587" s="248"/>
      <x:c r="C1587" s="247"/>
      <x:c r="D1587" s="248"/>
      <x:c r="E1587" s="248"/>
      <x:c r="F1587" s="247"/>
      <x:c r="G1587" s="247"/>
      <x:c r="H1587" s="247"/>
      <x:c r="I1587" s="247"/>
      <x:c r="J1587" s="249"/>
      <x:c r="K1587" s="247"/>
      <x:c r="L1587" s="247"/>
      <x:c r="M1587" s="113" t="str">
        <x:f>IF(A1587="","",IF(OR(D1587="",E1587=""),"",IF(E1587&lt;=D1587,1,0)))</x:f>
      </x:c>
      <x:c r="N1587" s="120" t="str">
        <x:f>IF(A1587="","",IF(OR(H1587="",I1587=""),"",IFERROR(I1587/H1587,0)))</x:f>
      </x:c>
      <x:c r="O1587" s="113" t="str">
        <x:f>IF(A1587="","",IF(OR(D1587="",E1587=""),"",MAX(0,E1587-D1587)))</x:f>
      </x:c>
      <x:c r="P1587" s="113" t="str">
        <x:f>IF(B1587="","",WEEKDAY(B1587,2))</x:f>
      </x:c>
      <x:c r="Q1587" s="113" t="str">
        <x:f>IF(B1587="","",MONTH(B1587))</x:f>
      </x:c>
      <x:c r="R1587" s="113" t="str">
        <x:f>IF(B1587="","",YEAR(B1587))</x:f>
      </x:c>
    </x:row>
    <x:row r="1588" ht="20" customHeight="1">
      <x:c r="A1588" s="247"/>
      <x:c r="B1588" s="248"/>
      <x:c r="C1588" s="247"/>
      <x:c r="D1588" s="248"/>
      <x:c r="E1588" s="248"/>
      <x:c r="F1588" s="247"/>
      <x:c r="G1588" s="247"/>
      <x:c r="H1588" s="247"/>
      <x:c r="I1588" s="247"/>
      <x:c r="J1588" s="249"/>
      <x:c r="K1588" s="247"/>
      <x:c r="L1588" s="247"/>
      <x:c r="M1588" s="113" t="str">
        <x:f>IF(A1588="","",IF(OR(D1588="",E1588=""),"",IF(E1588&lt;=D1588,1,0)))</x:f>
      </x:c>
      <x:c r="N1588" s="120" t="str">
        <x:f>IF(A1588="","",IF(OR(H1588="",I1588=""),"",IFERROR(I1588/H1588,0)))</x:f>
      </x:c>
      <x:c r="O1588" s="113" t="str">
        <x:f>IF(A1588="","",IF(OR(D1588="",E1588=""),"",MAX(0,E1588-D1588)))</x:f>
      </x:c>
      <x:c r="P1588" s="113" t="str">
        <x:f>IF(B1588="","",WEEKDAY(B1588,2))</x:f>
      </x:c>
      <x:c r="Q1588" s="113" t="str">
        <x:f>IF(B1588="","",MONTH(B1588))</x:f>
      </x:c>
      <x:c r="R1588" s="113" t="str">
        <x:f>IF(B1588="","",YEAR(B1588))</x:f>
      </x:c>
    </x:row>
    <x:row r="1589" ht="20" customHeight="1">
      <x:c r="A1589" s="247"/>
      <x:c r="B1589" s="248"/>
      <x:c r="C1589" s="247"/>
      <x:c r="D1589" s="248"/>
      <x:c r="E1589" s="248"/>
      <x:c r="F1589" s="247"/>
      <x:c r="G1589" s="247"/>
      <x:c r="H1589" s="247"/>
      <x:c r="I1589" s="247"/>
      <x:c r="J1589" s="249"/>
      <x:c r="K1589" s="247"/>
      <x:c r="L1589" s="247"/>
      <x:c r="M1589" s="113" t="str">
        <x:f>IF(A1589="","",IF(OR(D1589="",E1589=""),"",IF(E1589&lt;=D1589,1,0)))</x:f>
      </x:c>
      <x:c r="N1589" s="120" t="str">
        <x:f>IF(A1589="","",IF(OR(H1589="",I1589=""),"",IFERROR(I1589/H1589,0)))</x:f>
      </x:c>
      <x:c r="O1589" s="113" t="str">
        <x:f>IF(A1589="","",IF(OR(D1589="",E1589=""),"",MAX(0,E1589-D1589)))</x:f>
      </x:c>
      <x:c r="P1589" s="113" t="str">
        <x:f>IF(B1589="","",WEEKDAY(B1589,2))</x:f>
      </x:c>
      <x:c r="Q1589" s="113" t="str">
        <x:f>IF(B1589="","",MONTH(B1589))</x:f>
      </x:c>
      <x:c r="R1589" s="113" t="str">
        <x:f>IF(B1589="","",YEAR(B1589))</x:f>
      </x:c>
    </x:row>
    <x:row r="1590" ht="20" customHeight="1">
      <x:c r="A1590" s="247"/>
      <x:c r="B1590" s="248"/>
      <x:c r="C1590" s="247"/>
      <x:c r="D1590" s="248"/>
      <x:c r="E1590" s="248"/>
      <x:c r="F1590" s="247"/>
      <x:c r="G1590" s="247"/>
      <x:c r="H1590" s="247"/>
      <x:c r="I1590" s="247"/>
      <x:c r="J1590" s="249"/>
      <x:c r="K1590" s="247"/>
      <x:c r="L1590" s="247"/>
      <x:c r="M1590" s="113" t="str">
        <x:f>IF(A1590="","",IF(OR(D1590="",E1590=""),"",IF(E1590&lt;=D1590,1,0)))</x:f>
      </x:c>
      <x:c r="N1590" s="120" t="str">
        <x:f>IF(A1590="","",IF(OR(H1590="",I1590=""),"",IFERROR(I1590/H1590,0)))</x:f>
      </x:c>
      <x:c r="O1590" s="113" t="str">
        <x:f>IF(A1590="","",IF(OR(D1590="",E1590=""),"",MAX(0,E1590-D1590)))</x:f>
      </x:c>
      <x:c r="P1590" s="113" t="str">
        <x:f>IF(B1590="","",WEEKDAY(B1590,2))</x:f>
      </x:c>
      <x:c r="Q1590" s="113" t="str">
        <x:f>IF(B1590="","",MONTH(B1590))</x:f>
      </x:c>
      <x:c r="R1590" s="113" t="str">
        <x:f>IF(B1590="","",YEAR(B1590))</x:f>
      </x:c>
    </x:row>
    <x:row r="1591" ht="20" customHeight="1">
      <x:c r="A1591" s="247"/>
      <x:c r="B1591" s="248"/>
      <x:c r="C1591" s="247"/>
      <x:c r="D1591" s="248"/>
      <x:c r="E1591" s="248"/>
      <x:c r="F1591" s="247"/>
      <x:c r="G1591" s="247"/>
      <x:c r="H1591" s="247"/>
      <x:c r="I1591" s="247"/>
      <x:c r="J1591" s="249"/>
      <x:c r="K1591" s="247"/>
      <x:c r="L1591" s="247"/>
      <x:c r="M1591" s="113" t="str">
        <x:f>IF(A1591="","",IF(OR(D1591="",E1591=""),"",IF(E1591&lt;=D1591,1,0)))</x:f>
      </x:c>
      <x:c r="N1591" s="120" t="str">
        <x:f>IF(A1591="","",IF(OR(H1591="",I1591=""),"",IFERROR(I1591/H1591,0)))</x:f>
      </x:c>
      <x:c r="O1591" s="113" t="str">
        <x:f>IF(A1591="","",IF(OR(D1591="",E1591=""),"",MAX(0,E1591-D1591)))</x:f>
      </x:c>
      <x:c r="P1591" s="113" t="str">
        <x:f>IF(B1591="","",WEEKDAY(B1591,2))</x:f>
      </x:c>
      <x:c r="Q1591" s="113" t="str">
        <x:f>IF(B1591="","",MONTH(B1591))</x:f>
      </x:c>
      <x:c r="R1591" s="113" t="str">
        <x:f>IF(B1591="","",YEAR(B1591))</x:f>
      </x:c>
    </x:row>
    <x:row r="1592" ht="20" customHeight="1">
      <x:c r="A1592" s="247"/>
      <x:c r="B1592" s="248"/>
      <x:c r="C1592" s="247"/>
      <x:c r="D1592" s="248"/>
      <x:c r="E1592" s="248"/>
      <x:c r="F1592" s="247"/>
      <x:c r="G1592" s="247"/>
      <x:c r="H1592" s="247"/>
      <x:c r="I1592" s="247"/>
      <x:c r="J1592" s="249"/>
      <x:c r="K1592" s="247"/>
      <x:c r="L1592" s="247"/>
      <x:c r="M1592" s="113" t="str">
        <x:f>IF(A1592="","",IF(OR(D1592="",E1592=""),"",IF(E1592&lt;=D1592,1,0)))</x:f>
      </x:c>
      <x:c r="N1592" s="120" t="str">
        <x:f>IF(A1592="","",IF(OR(H1592="",I1592=""),"",IFERROR(I1592/H1592,0)))</x:f>
      </x:c>
      <x:c r="O1592" s="113" t="str">
        <x:f>IF(A1592="","",IF(OR(D1592="",E1592=""),"",MAX(0,E1592-D1592)))</x:f>
      </x:c>
      <x:c r="P1592" s="113" t="str">
        <x:f>IF(B1592="","",WEEKDAY(B1592,2))</x:f>
      </x:c>
      <x:c r="Q1592" s="113" t="str">
        <x:f>IF(B1592="","",MONTH(B1592))</x:f>
      </x:c>
      <x:c r="R1592" s="113" t="str">
        <x:f>IF(B1592="","",YEAR(B1592))</x:f>
      </x:c>
    </x:row>
    <x:row r="1593" ht="20" customHeight="1">
      <x:c r="A1593" s="247"/>
      <x:c r="B1593" s="248"/>
      <x:c r="C1593" s="247"/>
      <x:c r="D1593" s="248"/>
      <x:c r="E1593" s="248"/>
      <x:c r="F1593" s="247"/>
      <x:c r="G1593" s="247"/>
      <x:c r="H1593" s="247"/>
      <x:c r="I1593" s="247"/>
      <x:c r="J1593" s="249"/>
      <x:c r="K1593" s="247"/>
      <x:c r="L1593" s="247"/>
      <x:c r="M1593" s="113" t="str">
        <x:f>IF(A1593="","",IF(OR(D1593="",E1593=""),"",IF(E1593&lt;=D1593,1,0)))</x:f>
      </x:c>
      <x:c r="N1593" s="120" t="str">
        <x:f>IF(A1593="","",IF(OR(H1593="",I1593=""),"",IFERROR(I1593/H1593,0)))</x:f>
      </x:c>
      <x:c r="O1593" s="113" t="str">
        <x:f>IF(A1593="","",IF(OR(D1593="",E1593=""),"",MAX(0,E1593-D1593)))</x:f>
      </x:c>
      <x:c r="P1593" s="113" t="str">
        <x:f>IF(B1593="","",WEEKDAY(B1593,2))</x:f>
      </x:c>
      <x:c r="Q1593" s="113" t="str">
        <x:f>IF(B1593="","",MONTH(B1593))</x:f>
      </x:c>
      <x:c r="R1593" s="113" t="str">
        <x:f>IF(B1593="","",YEAR(B1593))</x:f>
      </x:c>
    </x:row>
    <x:row r="1594" ht="20" customHeight="1">
      <x:c r="A1594" s="247"/>
      <x:c r="B1594" s="248"/>
      <x:c r="C1594" s="247"/>
      <x:c r="D1594" s="248"/>
      <x:c r="E1594" s="248"/>
      <x:c r="F1594" s="247"/>
      <x:c r="G1594" s="247"/>
      <x:c r="H1594" s="247"/>
      <x:c r="I1594" s="247"/>
      <x:c r="J1594" s="249"/>
      <x:c r="K1594" s="247"/>
      <x:c r="L1594" s="247"/>
      <x:c r="M1594" s="113" t="str">
        <x:f>IF(A1594="","",IF(OR(D1594="",E1594=""),"",IF(E1594&lt;=D1594,1,0)))</x:f>
      </x:c>
      <x:c r="N1594" s="120" t="str">
        <x:f>IF(A1594="","",IF(OR(H1594="",I1594=""),"",IFERROR(I1594/H1594,0)))</x:f>
      </x:c>
      <x:c r="O1594" s="113" t="str">
        <x:f>IF(A1594="","",IF(OR(D1594="",E1594=""),"",MAX(0,E1594-D1594)))</x:f>
      </x:c>
      <x:c r="P1594" s="113" t="str">
        <x:f>IF(B1594="","",WEEKDAY(B1594,2))</x:f>
      </x:c>
      <x:c r="Q1594" s="113" t="str">
        <x:f>IF(B1594="","",MONTH(B1594))</x:f>
      </x:c>
      <x:c r="R1594" s="113" t="str">
        <x:f>IF(B1594="","",YEAR(B1594))</x:f>
      </x:c>
    </x:row>
    <x:row r="1595" ht="20" customHeight="1">
      <x:c r="A1595" s="247"/>
      <x:c r="B1595" s="248"/>
      <x:c r="C1595" s="247"/>
      <x:c r="D1595" s="248"/>
      <x:c r="E1595" s="248"/>
      <x:c r="F1595" s="247"/>
      <x:c r="G1595" s="247"/>
      <x:c r="H1595" s="247"/>
      <x:c r="I1595" s="247"/>
      <x:c r="J1595" s="249"/>
      <x:c r="K1595" s="247"/>
      <x:c r="L1595" s="247"/>
      <x:c r="M1595" s="113" t="str">
        <x:f>IF(A1595="","",IF(OR(D1595="",E1595=""),"",IF(E1595&lt;=D1595,1,0)))</x:f>
      </x:c>
      <x:c r="N1595" s="120" t="str">
        <x:f>IF(A1595="","",IF(OR(H1595="",I1595=""),"",IFERROR(I1595/H1595,0)))</x:f>
      </x:c>
      <x:c r="O1595" s="113" t="str">
        <x:f>IF(A1595="","",IF(OR(D1595="",E1595=""),"",MAX(0,E1595-D1595)))</x:f>
      </x:c>
      <x:c r="P1595" s="113" t="str">
        <x:f>IF(B1595="","",WEEKDAY(B1595,2))</x:f>
      </x:c>
      <x:c r="Q1595" s="113" t="str">
        <x:f>IF(B1595="","",MONTH(B1595))</x:f>
      </x:c>
      <x:c r="R1595" s="113" t="str">
        <x:f>IF(B1595="","",YEAR(B1595))</x:f>
      </x:c>
    </x:row>
    <x:row r="1596" ht="20" customHeight="1">
      <x:c r="A1596" s="247"/>
      <x:c r="B1596" s="248"/>
      <x:c r="C1596" s="247"/>
      <x:c r="D1596" s="248"/>
      <x:c r="E1596" s="248"/>
      <x:c r="F1596" s="247"/>
      <x:c r="G1596" s="247"/>
      <x:c r="H1596" s="247"/>
      <x:c r="I1596" s="247"/>
      <x:c r="J1596" s="249"/>
      <x:c r="K1596" s="247"/>
      <x:c r="L1596" s="247"/>
      <x:c r="M1596" s="113" t="str">
        <x:f>IF(A1596="","",IF(OR(D1596="",E1596=""),"",IF(E1596&lt;=D1596,1,0)))</x:f>
      </x:c>
      <x:c r="N1596" s="120" t="str">
        <x:f>IF(A1596="","",IF(OR(H1596="",I1596=""),"",IFERROR(I1596/H1596,0)))</x:f>
      </x:c>
      <x:c r="O1596" s="113" t="str">
        <x:f>IF(A1596="","",IF(OR(D1596="",E1596=""),"",MAX(0,E1596-D1596)))</x:f>
      </x:c>
      <x:c r="P1596" s="113" t="str">
        <x:f>IF(B1596="","",WEEKDAY(B1596,2))</x:f>
      </x:c>
      <x:c r="Q1596" s="113" t="str">
        <x:f>IF(B1596="","",MONTH(B1596))</x:f>
      </x:c>
      <x:c r="R1596" s="113" t="str">
        <x:f>IF(B1596="","",YEAR(B1596))</x:f>
      </x:c>
    </x:row>
    <x:row r="1597" ht="20" customHeight="1">
      <x:c r="A1597" s="247"/>
      <x:c r="B1597" s="248"/>
      <x:c r="C1597" s="247"/>
      <x:c r="D1597" s="248"/>
      <x:c r="E1597" s="248"/>
      <x:c r="F1597" s="247"/>
      <x:c r="G1597" s="247"/>
      <x:c r="H1597" s="247"/>
      <x:c r="I1597" s="247"/>
      <x:c r="J1597" s="249"/>
      <x:c r="K1597" s="247"/>
      <x:c r="L1597" s="247"/>
      <x:c r="M1597" s="113" t="str">
        <x:f>IF(A1597="","",IF(OR(D1597="",E1597=""),"",IF(E1597&lt;=D1597,1,0)))</x:f>
      </x:c>
      <x:c r="N1597" s="120" t="str">
        <x:f>IF(A1597="","",IF(OR(H1597="",I1597=""),"",IFERROR(I1597/H1597,0)))</x:f>
      </x:c>
      <x:c r="O1597" s="113" t="str">
        <x:f>IF(A1597="","",IF(OR(D1597="",E1597=""),"",MAX(0,E1597-D1597)))</x:f>
      </x:c>
      <x:c r="P1597" s="113" t="str">
        <x:f>IF(B1597="","",WEEKDAY(B1597,2))</x:f>
      </x:c>
      <x:c r="Q1597" s="113" t="str">
        <x:f>IF(B1597="","",MONTH(B1597))</x:f>
      </x:c>
      <x:c r="R1597" s="113" t="str">
        <x:f>IF(B1597="","",YEAR(B1597))</x:f>
      </x:c>
    </x:row>
    <x:row r="1598" ht="20" customHeight="1">
      <x:c r="A1598" s="247"/>
      <x:c r="B1598" s="248"/>
      <x:c r="C1598" s="247"/>
      <x:c r="D1598" s="248"/>
      <x:c r="E1598" s="248"/>
      <x:c r="F1598" s="247"/>
      <x:c r="G1598" s="247"/>
      <x:c r="H1598" s="247"/>
      <x:c r="I1598" s="247"/>
      <x:c r="J1598" s="249"/>
      <x:c r="K1598" s="247"/>
      <x:c r="L1598" s="247"/>
      <x:c r="M1598" s="113" t="str">
        <x:f>IF(A1598="","",IF(OR(D1598="",E1598=""),"",IF(E1598&lt;=D1598,1,0)))</x:f>
      </x:c>
      <x:c r="N1598" s="120" t="str">
        <x:f>IF(A1598="","",IF(OR(H1598="",I1598=""),"",IFERROR(I1598/H1598,0)))</x:f>
      </x:c>
      <x:c r="O1598" s="113" t="str">
        <x:f>IF(A1598="","",IF(OR(D1598="",E1598=""),"",MAX(0,E1598-D1598)))</x:f>
      </x:c>
      <x:c r="P1598" s="113" t="str">
        <x:f>IF(B1598="","",WEEKDAY(B1598,2))</x:f>
      </x:c>
      <x:c r="Q1598" s="113" t="str">
        <x:f>IF(B1598="","",MONTH(B1598))</x:f>
      </x:c>
      <x:c r="R1598" s="113" t="str">
        <x:f>IF(B1598="","",YEAR(B1598))</x:f>
      </x:c>
    </x:row>
    <x:row r="1599" ht="20" customHeight="1">
      <x:c r="A1599" s="247"/>
      <x:c r="B1599" s="248"/>
      <x:c r="C1599" s="247"/>
      <x:c r="D1599" s="248"/>
      <x:c r="E1599" s="248"/>
      <x:c r="F1599" s="247"/>
      <x:c r="G1599" s="247"/>
      <x:c r="H1599" s="247"/>
      <x:c r="I1599" s="247"/>
      <x:c r="J1599" s="249"/>
      <x:c r="K1599" s="247"/>
      <x:c r="L1599" s="247"/>
      <x:c r="M1599" s="113" t="str">
        <x:f>IF(A1599="","",IF(OR(D1599="",E1599=""),"",IF(E1599&lt;=D1599,1,0)))</x:f>
      </x:c>
      <x:c r="N1599" s="120" t="str">
        <x:f>IF(A1599="","",IF(OR(H1599="",I1599=""),"",IFERROR(I1599/H1599,0)))</x:f>
      </x:c>
      <x:c r="O1599" s="113" t="str">
        <x:f>IF(A1599="","",IF(OR(D1599="",E1599=""),"",MAX(0,E1599-D1599)))</x:f>
      </x:c>
      <x:c r="P1599" s="113" t="str">
        <x:f>IF(B1599="","",WEEKDAY(B1599,2))</x:f>
      </x:c>
      <x:c r="Q1599" s="113" t="str">
        <x:f>IF(B1599="","",MONTH(B1599))</x:f>
      </x:c>
      <x:c r="R1599" s="113" t="str">
        <x:f>IF(B1599="","",YEAR(B1599))</x:f>
      </x:c>
    </x:row>
    <x:row r="1600" ht="20" customHeight="1">
      <x:c r="A1600" s="247"/>
      <x:c r="B1600" s="248"/>
      <x:c r="C1600" s="247"/>
      <x:c r="D1600" s="248"/>
      <x:c r="E1600" s="248"/>
      <x:c r="F1600" s="247"/>
      <x:c r="G1600" s="247"/>
      <x:c r="H1600" s="247"/>
      <x:c r="I1600" s="247"/>
      <x:c r="J1600" s="249"/>
      <x:c r="K1600" s="247"/>
      <x:c r="L1600" s="247"/>
      <x:c r="M1600" s="113" t="str">
        <x:f>IF(A1600="","",IF(OR(D1600="",E1600=""),"",IF(E1600&lt;=D1600,1,0)))</x:f>
      </x:c>
      <x:c r="N1600" s="120" t="str">
        <x:f>IF(A1600="","",IF(OR(H1600="",I1600=""),"",IFERROR(I1600/H1600,0)))</x:f>
      </x:c>
      <x:c r="O1600" s="113" t="str">
        <x:f>IF(A1600="","",IF(OR(D1600="",E1600=""),"",MAX(0,E1600-D1600)))</x:f>
      </x:c>
      <x:c r="P1600" s="113" t="str">
        <x:f>IF(B1600="","",WEEKDAY(B1600,2))</x:f>
      </x:c>
      <x:c r="Q1600" s="113" t="str">
        <x:f>IF(B1600="","",MONTH(B1600))</x:f>
      </x:c>
      <x:c r="R1600" s="113" t="str">
        <x:f>IF(B1600="","",YEAR(B1600))</x:f>
      </x:c>
    </x:row>
    <x:row r="1601" ht="20" customHeight="1">
      <x:c r="A1601" s="247"/>
      <x:c r="B1601" s="248"/>
      <x:c r="C1601" s="247"/>
      <x:c r="D1601" s="248"/>
      <x:c r="E1601" s="248"/>
      <x:c r="F1601" s="247"/>
      <x:c r="G1601" s="247"/>
      <x:c r="H1601" s="247"/>
      <x:c r="I1601" s="247"/>
      <x:c r="J1601" s="249"/>
      <x:c r="K1601" s="247"/>
      <x:c r="L1601" s="247"/>
      <x:c r="M1601" s="113" t="str">
        <x:f>IF(A1601="","",IF(OR(D1601="",E1601=""),"",IF(E1601&lt;=D1601,1,0)))</x:f>
      </x:c>
      <x:c r="N1601" s="120" t="str">
        <x:f>IF(A1601="","",IF(OR(H1601="",I1601=""),"",IFERROR(I1601/H1601,0)))</x:f>
      </x:c>
      <x:c r="O1601" s="113" t="str">
        <x:f>IF(A1601="","",IF(OR(D1601="",E1601=""),"",MAX(0,E1601-D1601)))</x:f>
      </x:c>
      <x:c r="P1601" s="113" t="str">
        <x:f>IF(B1601="","",WEEKDAY(B1601,2))</x:f>
      </x:c>
      <x:c r="Q1601" s="113" t="str">
        <x:f>IF(B1601="","",MONTH(B1601))</x:f>
      </x:c>
      <x:c r="R1601" s="113" t="str">
        <x:f>IF(B1601="","",YEAR(B1601))</x:f>
      </x:c>
    </x:row>
    <x:row r="1602" ht="20" customHeight="1">
      <x:c r="A1602" s="247"/>
      <x:c r="B1602" s="248"/>
      <x:c r="C1602" s="247"/>
      <x:c r="D1602" s="248"/>
      <x:c r="E1602" s="248"/>
      <x:c r="F1602" s="247"/>
      <x:c r="G1602" s="247"/>
      <x:c r="H1602" s="247"/>
      <x:c r="I1602" s="247"/>
      <x:c r="J1602" s="249"/>
      <x:c r="K1602" s="247"/>
      <x:c r="L1602" s="247"/>
      <x:c r="M1602" s="113" t="str">
        <x:f>IF(A1602="","",IF(OR(D1602="",E1602=""),"",IF(E1602&lt;=D1602,1,0)))</x:f>
      </x:c>
      <x:c r="N1602" s="120" t="str">
        <x:f>IF(A1602="","",IF(OR(H1602="",I1602=""),"",IFERROR(I1602/H1602,0)))</x:f>
      </x:c>
      <x:c r="O1602" s="113" t="str">
        <x:f>IF(A1602="","",IF(OR(D1602="",E1602=""),"",MAX(0,E1602-D1602)))</x:f>
      </x:c>
      <x:c r="P1602" s="113" t="str">
        <x:f>IF(B1602="","",WEEKDAY(B1602,2))</x:f>
      </x:c>
      <x:c r="Q1602" s="113" t="str">
        <x:f>IF(B1602="","",MONTH(B1602))</x:f>
      </x:c>
      <x:c r="R1602" s="113" t="str">
        <x:f>IF(B1602="","",YEAR(B1602))</x:f>
      </x:c>
    </x:row>
    <x:row r="1603" ht="20" customHeight="1">
      <x:c r="A1603" s="247"/>
      <x:c r="B1603" s="248"/>
      <x:c r="C1603" s="247"/>
      <x:c r="D1603" s="248"/>
      <x:c r="E1603" s="248"/>
      <x:c r="F1603" s="247"/>
      <x:c r="G1603" s="247"/>
      <x:c r="H1603" s="247"/>
      <x:c r="I1603" s="247"/>
      <x:c r="J1603" s="249"/>
      <x:c r="K1603" s="247"/>
      <x:c r="L1603" s="247"/>
      <x:c r="M1603" s="113" t="str">
        <x:f>IF(A1603="","",IF(OR(D1603="",E1603=""),"",IF(E1603&lt;=D1603,1,0)))</x:f>
      </x:c>
      <x:c r="N1603" s="120" t="str">
        <x:f>IF(A1603="","",IF(OR(H1603="",I1603=""),"",IFERROR(I1603/H1603,0)))</x:f>
      </x:c>
      <x:c r="O1603" s="113" t="str">
        <x:f>IF(A1603="","",IF(OR(D1603="",E1603=""),"",MAX(0,E1603-D1603)))</x:f>
      </x:c>
      <x:c r="P1603" s="113" t="str">
        <x:f>IF(B1603="","",WEEKDAY(B1603,2))</x:f>
      </x:c>
      <x:c r="Q1603" s="113" t="str">
        <x:f>IF(B1603="","",MONTH(B1603))</x:f>
      </x:c>
      <x:c r="R1603" s="113" t="str">
        <x:f>IF(B1603="","",YEAR(B1603))</x:f>
      </x:c>
    </x:row>
    <x:row r="1604" ht="20" customHeight="1">
      <x:c r="A1604" s="247"/>
      <x:c r="B1604" s="248"/>
      <x:c r="C1604" s="247"/>
      <x:c r="D1604" s="248"/>
      <x:c r="E1604" s="248"/>
      <x:c r="F1604" s="247"/>
      <x:c r="G1604" s="247"/>
      <x:c r="H1604" s="247"/>
      <x:c r="I1604" s="247"/>
      <x:c r="J1604" s="249"/>
      <x:c r="K1604" s="247"/>
      <x:c r="L1604" s="247"/>
      <x:c r="M1604" s="113" t="str">
        <x:f>IF(A1604="","",IF(OR(D1604="",E1604=""),"",IF(E1604&lt;=D1604,1,0)))</x:f>
      </x:c>
      <x:c r="N1604" s="120" t="str">
        <x:f>IF(A1604="","",IF(OR(H1604="",I1604=""),"",IFERROR(I1604/H1604,0)))</x:f>
      </x:c>
      <x:c r="O1604" s="113" t="str">
        <x:f>IF(A1604="","",IF(OR(D1604="",E1604=""),"",MAX(0,E1604-D1604)))</x:f>
      </x:c>
      <x:c r="P1604" s="113" t="str">
        <x:f>IF(B1604="","",WEEKDAY(B1604,2))</x:f>
      </x:c>
      <x:c r="Q1604" s="113" t="str">
        <x:f>IF(B1604="","",MONTH(B1604))</x:f>
      </x:c>
      <x:c r="R1604" s="113" t="str">
        <x:f>IF(B1604="","",YEAR(B1604))</x:f>
      </x:c>
    </x:row>
    <x:row r="1605" ht="20" customHeight="1">
      <x:c r="A1605" s="247"/>
      <x:c r="B1605" s="248"/>
      <x:c r="C1605" s="247"/>
      <x:c r="D1605" s="248"/>
      <x:c r="E1605" s="248"/>
      <x:c r="F1605" s="247"/>
      <x:c r="G1605" s="247"/>
      <x:c r="H1605" s="247"/>
      <x:c r="I1605" s="247"/>
      <x:c r="J1605" s="249"/>
      <x:c r="K1605" s="247"/>
      <x:c r="L1605" s="247"/>
      <x:c r="M1605" s="113" t="str">
        <x:f>IF(A1605="","",IF(OR(D1605="",E1605=""),"",IF(E1605&lt;=D1605,1,0)))</x:f>
      </x:c>
      <x:c r="N1605" s="120" t="str">
        <x:f>IF(A1605="","",IF(OR(H1605="",I1605=""),"",IFERROR(I1605/H1605,0)))</x:f>
      </x:c>
      <x:c r="O1605" s="113" t="str">
        <x:f>IF(A1605="","",IF(OR(D1605="",E1605=""),"",MAX(0,E1605-D1605)))</x:f>
      </x:c>
      <x:c r="P1605" s="113" t="str">
        <x:f>IF(B1605="","",WEEKDAY(B1605,2))</x:f>
      </x:c>
      <x:c r="Q1605" s="113" t="str">
        <x:f>IF(B1605="","",MONTH(B1605))</x:f>
      </x:c>
      <x:c r="R1605" s="113" t="str">
        <x:f>IF(B1605="","",YEAR(B1605))</x:f>
      </x:c>
    </x:row>
    <x:row r="1606" ht="20" customHeight="1">
      <x:c r="A1606" s="247"/>
      <x:c r="B1606" s="248"/>
      <x:c r="C1606" s="247"/>
      <x:c r="D1606" s="248"/>
      <x:c r="E1606" s="248"/>
      <x:c r="F1606" s="247"/>
      <x:c r="G1606" s="247"/>
      <x:c r="H1606" s="247"/>
      <x:c r="I1606" s="247"/>
      <x:c r="J1606" s="249"/>
      <x:c r="K1606" s="247"/>
      <x:c r="L1606" s="247"/>
      <x:c r="M1606" s="113" t="str">
        <x:f>IF(A1606="","",IF(OR(D1606="",E1606=""),"",IF(E1606&lt;=D1606,1,0)))</x:f>
      </x:c>
      <x:c r="N1606" s="120" t="str">
        <x:f>IF(A1606="","",IF(OR(H1606="",I1606=""),"",IFERROR(I1606/H1606,0)))</x:f>
      </x:c>
      <x:c r="O1606" s="113" t="str">
        <x:f>IF(A1606="","",IF(OR(D1606="",E1606=""),"",MAX(0,E1606-D1606)))</x:f>
      </x:c>
      <x:c r="P1606" s="113" t="str">
        <x:f>IF(B1606="","",WEEKDAY(B1606,2))</x:f>
      </x:c>
      <x:c r="Q1606" s="113" t="str">
        <x:f>IF(B1606="","",MONTH(B1606))</x:f>
      </x:c>
      <x:c r="R1606" s="113" t="str">
        <x:f>IF(B1606="","",YEAR(B1606))</x:f>
      </x:c>
    </x:row>
    <x:row r="1607" ht="20" customHeight="1">
      <x:c r="A1607" s="247"/>
      <x:c r="B1607" s="248"/>
      <x:c r="C1607" s="247"/>
      <x:c r="D1607" s="248"/>
      <x:c r="E1607" s="248"/>
      <x:c r="F1607" s="247"/>
      <x:c r="G1607" s="247"/>
      <x:c r="H1607" s="247"/>
      <x:c r="I1607" s="247"/>
      <x:c r="J1607" s="249"/>
      <x:c r="K1607" s="247"/>
      <x:c r="L1607" s="247"/>
      <x:c r="M1607" s="113" t="str">
        <x:f>IF(A1607="","",IF(OR(D1607="",E1607=""),"",IF(E1607&lt;=D1607,1,0)))</x:f>
      </x:c>
      <x:c r="N1607" s="120" t="str">
        <x:f>IF(A1607="","",IF(OR(H1607="",I1607=""),"",IFERROR(I1607/H1607,0)))</x:f>
      </x:c>
      <x:c r="O1607" s="113" t="str">
        <x:f>IF(A1607="","",IF(OR(D1607="",E1607=""),"",MAX(0,E1607-D1607)))</x:f>
      </x:c>
      <x:c r="P1607" s="113" t="str">
        <x:f>IF(B1607="","",WEEKDAY(B1607,2))</x:f>
      </x:c>
      <x:c r="Q1607" s="113" t="str">
        <x:f>IF(B1607="","",MONTH(B1607))</x:f>
      </x:c>
      <x:c r="R1607" s="113" t="str">
        <x:f>IF(B1607="","",YEAR(B1607))</x:f>
      </x:c>
    </x:row>
    <x:row r="1608" ht="20" customHeight="1">
      <x:c r="A1608" s="247"/>
      <x:c r="B1608" s="248"/>
      <x:c r="C1608" s="247"/>
      <x:c r="D1608" s="248"/>
      <x:c r="E1608" s="248"/>
      <x:c r="F1608" s="247"/>
      <x:c r="G1608" s="247"/>
      <x:c r="H1608" s="247"/>
      <x:c r="I1608" s="247"/>
      <x:c r="J1608" s="249"/>
      <x:c r="K1608" s="247"/>
      <x:c r="L1608" s="247"/>
      <x:c r="M1608" s="113" t="str">
        <x:f>IF(A1608="","",IF(OR(D1608="",E1608=""),"",IF(E1608&lt;=D1608,1,0)))</x:f>
      </x:c>
      <x:c r="N1608" s="120" t="str">
        <x:f>IF(A1608="","",IF(OR(H1608="",I1608=""),"",IFERROR(I1608/H1608,0)))</x:f>
      </x:c>
      <x:c r="O1608" s="113" t="str">
        <x:f>IF(A1608="","",IF(OR(D1608="",E1608=""),"",MAX(0,E1608-D1608)))</x:f>
      </x:c>
      <x:c r="P1608" s="113" t="str">
        <x:f>IF(B1608="","",WEEKDAY(B1608,2))</x:f>
      </x:c>
      <x:c r="Q1608" s="113" t="str">
        <x:f>IF(B1608="","",MONTH(B1608))</x:f>
      </x:c>
      <x:c r="R1608" s="113" t="str">
        <x:f>IF(B1608="","",YEAR(B1608))</x:f>
      </x:c>
    </x:row>
    <x:row r="1609" ht="20" customHeight="1">
      <x:c r="A1609" s="247"/>
      <x:c r="B1609" s="248"/>
      <x:c r="C1609" s="247"/>
      <x:c r="D1609" s="248"/>
      <x:c r="E1609" s="248"/>
      <x:c r="F1609" s="247"/>
      <x:c r="G1609" s="247"/>
      <x:c r="H1609" s="247"/>
      <x:c r="I1609" s="247"/>
      <x:c r="J1609" s="249"/>
      <x:c r="K1609" s="247"/>
      <x:c r="L1609" s="247"/>
      <x:c r="M1609" s="113" t="str">
        <x:f>IF(A1609="","",IF(OR(D1609="",E1609=""),"",IF(E1609&lt;=D1609,1,0)))</x:f>
      </x:c>
      <x:c r="N1609" s="120" t="str">
        <x:f>IF(A1609="","",IF(OR(H1609="",I1609=""),"",IFERROR(I1609/H1609,0)))</x:f>
      </x:c>
      <x:c r="O1609" s="113" t="str">
        <x:f>IF(A1609="","",IF(OR(D1609="",E1609=""),"",MAX(0,E1609-D1609)))</x:f>
      </x:c>
      <x:c r="P1609" s="113" t="str">
        <x:f>IF(B1609="","",WEEKDAY(B1609,2))</x:f>
      </x:c>
      <x:c r="Q1609" s="113" t="str">
        <x:f>IF(B1609="","",MONTH(B1609))</x:f>
      </x:c>
      <x:c r="R1609" s="113" t="str">
        <x:f>IF(B1609="","",YEAR(B1609))</x:f>
      </x:c>
    </x:row>
    <x:row r="1610" ht="20" customHeight="1">
      <x:c r="A1610" s="247"/>
      <x:c r="B1610" s="248"/>
      <x:c r="C1610" s="247"/>
      <x:c r="D1610" s="248"/>
      <x:c r="E1610" s="248"/>
      <x:c r="F1610" s="247"/>
      <x:c r="G1610" s="247"/>
      <x:c r="H1610" s="247"/>
      <x:c r="I1610" s="247"/>
      <x:c r="J1610" s="249"/>
      <x:c r="K1610" s="247"/>
      <x:c r="L1610" s="247"/>
      <x:c r="M1610" s="113" t="str">
        <x:f>IF(A1610="","",IF(OR(D1610="",E1610=""),"",IF(E1610&lt;=D1610,1,0)))</x:f>
      </x:c>
      <x:c r="N1610" s="120" t="str">
        <x:f>IF(A1610="","",IF(OR(H1610="",I1610=""),"",IFERROR(I1610/H1610,0)))</x:f>
      </x:c>
      <x:c r="O1610" s="113" t="str">
        <x:f>IF(A1610="","",IF(OR(D1610="",E1610=""),"",MAX(0,E1610-D1610)))</x:f>
      </x:c>
      <x:c r="P1610" s="113" t="str">
        <x:f>IF(B1610="","",WEEKDAY(B1610,2))</x:f>
      </x:c>
      <x:c r="Q1610" s="113" t="str">
        <x:f>IF(B1610="","",MONTH(B1610))</x:f>
      </x:c>
      <x:c r="R1610" s="113" t="str">
        <x:f>IF(B1610="","",YEAR(B1610))</x:f>
      </x:c>
    </x:row>
    <x:row r="1611" ht="20" customHeight="1">
      <x:c r="A1611" s="247"/>
      <x:c r="B1611" s="248"/>
      <x:c r="C1611" s="247"/>
      <x:c r="D1611" s="248"/>
      <x:c r="E1611" s="248"/>
      <x:c r="F1611" s="247"/>
      <x:c r="G1611" s="247"/>
      <x:c r="H1611" s="247"/>
      <x:c r="I1611" s="247"/>
      <x:c r="J1611" s="249"/>
      <x:c r="K1611" s="247"/>
      <x:c r="L1611" s="247"/>
      <x:c r="M1611" s="113" t="str">
        <x:f>IF(A1611="","",IF(OR(D1611="",E1611=""),"",IF(E1611&lt;=D1611,1,0)))</x:f>
      </x:c>
      <x:c r="N1611" s="120" t="str">
        <x:f>IF(A1611="","",IF(OR(H1611="",I1611=""),"",IFERROR(I1611/H1611,0)))</x:f>
      </x:c>
      <x:c r="O1611" s="113" t="str">
        <x:f>IF(A1611="","",IF(OR(D1611="",E1611=""),"",MAX(0,E1611-D1611)))</x:f>
      </x:c>
      <x:c r="P1611" s="113" t="str">
        <x:f>IF(B1611="","",WEEKDAY(B1611,2))</x:f>
      </x:c>
      <x:c r="Q1611" s="113" t="str">
        <x:f>IF(B1611="","",MONTH(B1611))</x:f>
      </x:c>
      <x:c r="R1611" s="113" t="str">
        <x:f>IF(B1611="","",YEAR(B1611))</x:f>
      </x:c>
    </x:row>
    <x:row r="1612" ht="20" customHeight="1">
      <x:c r="A1612" s="247"/>
      <x:c r="B1612" s="248"/>
      <x:c r="C1612" s="247"/>
      <x:c r="D1612" s="248"/>
      <x:c r="E1612" s="248"/>
      <x:c r="F1612" s="247"/>
      <x:c r="G1612" s="247"/>
      <x:c r="H1612" s="247"/>
      <x:c r="I1612" s="247"/>
      <x:c r="J1612" s="249"/>
      <x:c r="K1612" s="247"/>
      <x:c r="L1612" s="247"/>
      <x:c r="M1612" s="113" t="str">
        <x:f>IF(A1612="","",IF(OR(D1612="",E1612=""),"",IF(E1612&lt;=D1612,1,0)))</x:f>
      </x:c>
      <x:c r="N1612" s="120" t="str">
        <x:f>IF(A1612="","",IF(OR(H1612="",I1612=""),"",IFERROR(I1612/H1612,0)))</x:f>
      </x:c>
      <x:c r="O1612" s="113" t="str">
        <x:f>IF(A1612="","",IF(OR(D1612="",E1612=""),"",MAX(0,E1612-D1612)))</x:f>
      </x:c>
      <x:c r="P1612" s="113" t="str">
        <x:f>IF(B1612="","",WEEKDAY(B1612,2))</x:f>
      </x:c>
      <x:c r="Q1612" s="113" t="str">
        <x:f>IF(B1612="","",MONTH(B1612))</x:f>
      </x:c>
      <x:c r="R1612" s="113" t="str">
        <x:f>IF(B1612="","",YEAR(B1612))</x:f>
      </x:c>
    </x:row>
    <x:row r="1613" ht="20" customHeight="1">
      <x:c r="A1613" s="247"/>
      <x:c r="B1613" s="248"/>
      <x:c r="C1613" s="247"/>
      <x:c r="D1613" s="248"/>
      <x:c r="E1613" s="248"/>
      <x:c r="F1613" s="247"/>
      <x:c r="G1613" s="247"/>
      <x:c r="H1613" s="247"/>
      <x:c r="I1613" s="247"/>
      <x:c r="J1613" s="249"/>
      <x:c r="K1613" s="247"/>
      <x:c r="L1613" s="247"/>
      <x:c r="M1613" s="113" t="str">
        <x:f>IF(A1613="","",IF(OR(D1613="",E1613=""),"",IF(E1613&lt;=D1613,1,0)))</x:f>
      </x:c>
      <x:c r="N1613" s="120" t="str">
        <x:f>IF(A1613="","",IF(OR(H1613="",I1613=""),"",IFERROR(I1613/H1613,0)))</x:f>
      </x:c>
      <x:c r="O1613" s="113" t="str">
        <x:f>IF(A1613="","",IF(OR(D1613="",E1613=""),"",MAX(0,E1613-D1613)))</x:f>
      </x:c>
      <x:c r="P1613" s="113" t="str">
        <x:f>IF(B1613="","",WEEKDAY(B1613,2))</x:f>
      </x:c>
      <x:c r="Q1613" s="113" t="str">
        <x:f>IF(B1613="","",MONTH(B1613))</x:f>
      </x:c>
      <x:c r="R1613" s="113" t="str">
        <x:f>IF(B1613="","",YEAR(B1613))</x:f>
      </x:c>
    </x:row>
    <x:row r="1614" ht="20" customHeight="1">
      <x:c r="A1614" s="247"/>
      <x:c r="B1614" s="248"/>
      <x:c r="C1614" s="247"/>
      <x:c r="D1614" s="248"/>
      <x:c r="E1614" s="248"/>
      <x:c r="F1614" s="247"/>
      <x:c r="G1614" s="247"/>
      <x:c r="H1614" s="247"/>
      <x:c r="I1614" s="247"/>
      <x:c r="J1614" s="249"/>
      <x:c r="K1614" s="247"/>
      <x:c r="L1614" s="247"/>
      <x:c r="M1614" s="113" t="str">
        <x:f>IF(A1614="","",IF(OR(D1614="",E1614=""),"",IF(E1614&lt;=D1614,1,0)))</x:f>
      </x:c>
      <x:c r="N1614" s="120" t="str">
        <x:f>IF(A1614="","",IF(OR(H1614="",I1614=""),"",IFERROR(I1614/H1614,0)))</x:f>
      </x:c>
      <x:c r="O1614" s="113" t="str">
        <x:f>IF(A1614="","",IF(OR(D1614="",E1614=""),"",MAX(0,E1614-D1614)))</x:f>
      </x:c>
      <x:c r="P1614" s="113" t="str">
        <x:f>IF(B1614="","",WEEKDAY(B1614,2))</x:f>
      </x:c>
      <x:c r="Q1614" s="113" t="str">
        <x:f>IF(B1614="","",MONTH(B1614))</x:f>
      </x:c>
      <x:c r="R1614" s="113" t="str">
        <x:f>IF(B1614="","",YEAR(B1614))</x:f>
      </x:c>
    </x:row>
    <x:row r="1615" ht="20" customHeight="1">
      <x:c r="A1615" s="247"/>
      <x:c r="B1615" s="248"/>
      <x:c r="C1615" s="247"/>
      <x:c r="D1615" s="248"/>
      <x:c r="E1615" s="248"/>
      <x:c r="F1615" s="247"/>
      <x:c r="G1615" s="247"/>
      <x:c r="H1615" s="247"/>
      <x:c r="I1615" s="247"/>
      <x:c r="J1615" s="249"/>
      <x:c r="K1615" s="247"/>
      <x:c r="L1615" s="247"/>
      <x:c r="M1615" s="113" t="str">
        <x:f>IF(A1615="","",IF(OR(D1615="",E1615=""),"",IF(E1615&lt;=D1615,1,0)))</x:f>
      </x:c>
      <x:c r="N1615" s="120" t="str">
        <x:f>IF(A1615="","",IF(OR(H1615="",I1615=""),"",IFERROR(I1615/H1615,0)))</x:f>
      </x:c>
      <x:c r="O1615" s="113" t="str">
        <x:f>IF(A1615="","",IF(OR(D1615="",E1615=""),"",MAX(0,E1615-D1615)))</x:f>
      </x:c>
      <x:c r="P1615" s="113" t="str">
        <x:f>IF(B1615="","",WEEKDAY(B1615,2))</x:f>
      </x:c>
      <x:c r="Q1615" s="113" t="str">
        <x:f>IF(B1615="","",MONTH(B1615))</x:f>
      </x:c>
      <x:c r="R1615" s="113" t="str">
        <x:f>IF(B1615="","",YEAR(B1615))</x:f>
      </x:c>
    </x:row>
    <x:row r="1616" ht="20" customHeight="1">
      <x:c r="A1616" s="247"/>
      <x:c r="B1616" s="248"/>
      <x:c r="C1616" s="247"/>
      <x:c r="D1616" s="248"/>
      <x:c r="E1616" s="248"/>
      <x:c r="F1616" s="247"/>
      <x:c r="G1616" s="247"/>
      <x:c r="H1616" s="247"/>
      <x:c r="I1616" s="247"/>
      <x:c r="J1616" s="249"/>
      <x:c r="K1616" s="247"/>
      <x:c r="L1616" s="247"/>
      <x:c r="M1616" s="113" t="str">
        <x:f>IF(A1616="","",IF(OR(D1616="",E1616=""),"",IF(E1616&lt;=D1616,1,0)))</x:f>
      </x:c>
      <x:c r="N1616" s="120" t="str">
        <x:f>IF(A1616="","",IF(OR(H1616="",I1616=""),"",IFERROR(I1616/H1616,0)))</x:f>
      </x:c>
      <x:c r="O1616" s="113" t="str">
        <x:f>IF(A1616="","",IF(OR(D1616="",E1616=""),"",MAX(0,E1616-D1616)))</x:f>
      </x:c>
      <x:c r="P1616" s="113" t="str">
        <x:f>IF(B1616="","",WEEKDAY(B1616,2))</x:f>
      </x:c>
      <x:c r="Q1616" s="113" t="str">
        <x:f>IF(B1616="","",MONTH(B1616))</x:f>
      </x:c>
      <x:c r="R1616" s="113" t="str">
        <x:f>IF(B1616="","",YEAR(B1616))</x:f>
      </x:c>
    </x:row>
    <x:row r="1617" ht="20" customHeight="1">
      <x:c r="A1617" s="247"/>
      <x:c r="B1617" s="248"/>
      <x:c r="C1617" s="247"/>
      <x:c r="D1617" s="248"/>
      <x:c r="E1617" s="248"/>
      <x:c r="F1617" s="247"/>
      <x:c r="G1617" s="247"/>
      <x:c r="H1617" s="247"/>
      <x:c r="I1617" s="247"/>
      <x:c r="J1617" s="249"/>
      <x:c r="K1617" s="247"/>
      <x:c r="L1617" s="247"/>
      <x:c r="M1617" s="113" t="str">
        <x:f>IF(A1617="","",IF(OR(D1617="",E1617=""),"",IF(E1617&lt;=D1617,1,0)))</x:f>
      </x:c>
      <x:c r="N1617" s="120" t="str">
        <x:f>IF(A1617="","",IF(OR(H1617="",I1617=""),"",IFERROR(I1617/H1617,0)))</x:f>
      </x:c>
      <x:c r="O1617" s="113" t="str">
        <x:f>IF(A1617="","",IF(OR(D1617="",E1617=""),"",MAX(0,E1617-D1617)))</x:f>
      </x:c>
      <x:c r="P1617" s="113" t="str">
        <x:f>IF(B1617="","",WEEKDAY(B1617,2))</x:f>
      </x:c>
      <x:c r="Q1617" s="113" t="str">
        <x:f>IF(B1617="","",MONTH(B1617))</x:f>
      </x:c>
      <x:c r="R1617" s="113" t="str">
        <x:f>IF(B1617="","",YEAR(B1617))</x:f>
      </x:c>
    </x:row>
    <x:row r="1618" ht="20" customHeight="1">
      <x:c r="A1618" s="247"/>
      <x:c r="B1618" s="248"/>
      <x:c r="C1618" s="247"/>
      <x:c r="D1618" s="248"/>
      <x:c r="E1618" s="248"/>
      <x:c r="F1618" s="247"/>
      <x:c r="G1618" s="247"/>
      <x:c r="H1618" s="247"/>
      <x:c r="I1618" s="247"/>
      <x:c r="J1618" s="249"/>
      <x:c r="K1618" s="247"/>
      <x:c r="L1618" s="247"/>
      <x:c r="M1618" s="113" t="str">
        <x:f>IF(A1618="","",IF(OR(D1618="",E1618=""),"",IF(E1618&lt;=D1618,1,0)))</x:f>
      </x:c>
      <x:c r="N1618" s="120" t="str">
        <x:f>IF(A1618="","",IF(OR(H1618="",I1618=""),"",IFERROR(I1618/H1618,0)))</x:f>
      </x:c>
      <x:c r="O1618" s="113" t="str">
        <x:f>IF(A1618="","",IF(OR(D1618="",E1618=""),"",MAX(0,E1618-D1618)))</x:f>
      </x:c>
      <x:c r="P1618" s="113" t="str">
        <x:f>IF(B1618="","",WEEKDAY(B1618,2))</x:f>
      </x:c>
      <x:c r="Q1618" s="113" t="str">
        <x:f>IF(B1618="","",MONTH(B1618))</x:f>
      </x:c>
      <x:c r="R1618" s="113" t="str">
        <x:f>IF(B1618="","",YEAR(B1618))</x:f>
      </x:c>
    </x:row>
    <x:row r="1619" ht="20" customHeight="1">
      <x:c r="A1619" s="247"/>
      <x:c r="B1619" s="248"/>
      <x:c r="C1619" s="247"/>
      <x:c r="D1619" s="248"/>
      <x:c r="E1619" s="248"/>
      <x:c r="F1619" s="247"/>
      <x:c r="G1619" s="247"/>
      <x:c r="H1619" s="247"/>
      <x:c r="I1619" s="247"/>
      <x:c r="J1619" s="249"/>
      <x:c r="K1619" s="247"/>
      <x:c r="L1619" s="247"/>
      <x:c r="M1619" s="113" t="str">
        <x:f>IF(A1619="","",IF(OR(D1619="",E1619=""),"",IF(E1619&lt;=D1619,1,0)))</x:f>
      </x:c>
      <x:c r="N1619" s="120" t="str">
        <x:f>IF(A1619="","",IF(OR(H1619="",I1619=""),"",IFERROR(I1619/H1619,0)))</x:f>
      </x:c>
      <x:c r="O1619" s="113" t="str">
        <x:f>IF(A1619="","",IF(OR(D1619="",E1619=""),"",MAX(0,E1619-D1619)))</x:f>
      </x:c>
      <x:c r="P1619" s="113" t="str">
        <x:f>IF(B1619="","",WEEKDAY(B1619,2))</x:f>
      </x:c>
      <x:c r="Q1619" s="113" t="str">
        <x:f>IF(B1619="","",MONTH(B1619))</x:f>
      </x:c>
      <x:c r="R1619" s="113" t="str">
        <x:f>IF(B1619="","",YEAR(B1619))</x:f>
      </x:c>
    </x:row>
    <x:row r="1620" ht="20" customHeight="1">
      <x:c r="A1620" s="247"/>
      <x:c r="B1620" s="248"/>
      <x:c r="C1620" s="247"/>
      <x:c r="D1620" s="248"/>
      <x:c r="E1620" s="248"/>
      <x:c r="F1620" s="247"/>
      <x:c r="G1620" s="247"/>
      <x:c r="H1620" s="247"/>
      <x:c r="I1620" s="247"/>
      <x:c r="J1620" s="249"/>
      <x:c r="K1620" s="247"/>
      <x:c r="L1620" s="247"/>
      <x:c r="M1620" s="113" t="str">
        <x:f>IF(A1620="","",IF(OR(D1620="",E1620=""),"",IF(E1620&lt;=D1620,1,0)))</x:f>
      </x:c>
      <x:c r="N1620" s="120" t="str">
        <x:f>IF(A1620="","",IF(OR(H1620="",I1620=""),"",IFERROR(I1620/H1620,0)))</x:f>
      </x:c>
      <x:c r="O1620" s="113" t="str">
        <x:f>IF(A1620="","",IF(OR(D1620="",E1620=""),"",MAX(0,E1620-D1620)))</x:f>
      </x:c>
      <x:c r="P1620" s="113" t="str">
        <x:f>IF(B1620="","",WEEKDAY(B1620,2))</x:f>
      </x:c>
      <x:c r="Q1620" s="113" t="str">
        <x:f>IF(B1620="","",MONTH(B1620))</x:f>
      </x:c>
      <x:c r="R1620" s="113" t="str">
        <x:f>IF(B1620="","",YEAR(B1620))</x:f>
      </x:c>
    </x:row>
    <x:row r="1621" ht="20" customHeight="1">
      <x:c r="A1621" s="247"/>
      <x:c r="B1621" s="248"/>
      <x:c r="C1621" s="247"/>
      <x:c r="D1621" s="248"/>
      <x:c r="E1621" s="248"/>
      <x:c r="F1621" s="247"/>
      <x:c r="G1621" s="247"/>
      <x:c r="H1621" s="247"/>
      <x:c r="I1621" s="247"/>
      <x:c r="J1621" s="249"/>
      <x:c r="K1621" s="247"/>
      <x:c r="L1621" s="247"/>
      <x:c r="M1621" s="113" t="str">
        <x:f>IF(A1621="","",IF(OR(D1621="",E1621=""),"",IF(E1621&lt;=D1621,1,0)))</x:f>
      </x:c>
      <x:c r="N1621" s="120" t="str">
        <x:f>IF(A1621="","",IF(OR(H1621="",I1621=""),"",IFERROR(I1621/H1621,0)))</x:f>
      </x:c>
      <x:c r="O1621" s="113" t="str">
        <x:f>IF(A1621="","",IF(OR(D1621="",E1621=""),"",MAX(0,E1621-D1621)))</x:f>
      </x:c>
      <x:c r="P1621" s="113" t="str">
        <x:f>IF(B1621="","",WEEKDAY(B1621,2))</x:f>
      </x:c>
      <x:c r="Q1621" s="113" t="str">
        <x:f>IF(B1621="","",MONTH(B1621))</x:f>
      </x:c>
      <x:c r="R1621" s="113" t="str">
        <x:f>IF(B1621="","",YEAR(B1621))</x:f>
      </x:c>
    </x:row>
    <x:row r="1622" ht="20" customHeight="1">
      <x:c r="A1622" s="247"/>
      <x:c r="B1622" s="248"/>
      <x:c r="C1622" s="247"/>
      <x:c r="D1622" s="248"/>
      <x:c r="E1622" s="248"/>
      <x:c r="F1622" s="247"/>
      <x:c r="G1622" s="247"/>
      <x:c r="H1622" s="247"/>
      <x:c r="I1622" s="247"/>
      <x:c r="J1622" s="249"/>
      <x:c r="K1622" s="247"/>
      <x:c r="L1622" s="247"/>
      <x:c r="M1622" s="113" t="str">
        <x:f>IF(A1622="","",IF(OR(D1622="",E1622=""),"",IF(E1622&lt;=D1622,1,0)))</x:f>
      </x:c>
      <x:c r="N1622" s="120" t="str">
        <x:f>IF(A1622="","",IF(OR(H1622="",I1622=""),"",IFERROR(I1622/H1622,0)))</x:f>
      </x:c>
      <x:c r="O1622" s="113" t="str">
        <x:f>IF(A1622="","",IF(OR(D1622="",E1622=""),"",MAX(0,E1622-D1622)))</x:f>
      </x:c>
      <x:c r="P1622" s="113" t="str">
        <x:f>IF(B1622="","",WEEKDAY(B1622,2))</x:f>
      </x:c>
      <x:c r="Q1622" s="113" t="str">
        <x:f>IF(B1622="","",MONTH(B1622))</x:f>
      </x:c>
      <x:c r="R1622" s="113" t="str">
        <x:f>IF(B1622="","",YEAR(B1622))</x:f>
      </x:c>
    </x:row>
    <x:row r="1623" ht="20" customHeight="1">
      <x:c r="A1623" s="247"/>
      <x:c r="B1623" s="248"/>
      <x:c r="C1623" s="247"/>
      <x:c r="D1623" s="248"/>
      <x:c r="E1623" s="248"/>
      <x:c r="F1623" s="247"/>
      <x:c r="G1623" s="247"/>
      <x:c r="H1623" s="247"/>
      <x:c r="I1623" s="247"/>
      <x:c r="J1623" s="249"/>
      <x:c r="K1623" s="247"/>
      <x:c r="L1623" s="247"/>
      <x:c r="M1623" s="113" t="str">
        <x:f>IF(A1623="","",IF(OR(D1623="",E1623=""),"",IF(E1623&lt;=D1623,1,0)))</x:f>
      </x:c>
      <x:c r="N1623" s="120" t="str">
        <x:f>IF(A1623="","",IF(OR(H1623="",I1623=""),"",IFERROR(I1623/H1623,0)))</x:f>
      </x:c>
      <x:c r="O1623" s="113" t="str">
        <x:f>IF(A1623="","",IF(OR(D1623="",E1623=""),"",MAX(0,E1623-D1623)))</x:f>
      </x:c>
      <x:c r="P1623" s="113" t="str">
        <x:f>IF(B1623="","",WEEKDAY(B1623,2))</x:f>
      </x:c>
      <x:c r="Q1623" s="113" t="str">
        <x:f>IF(B1623="","",MONTH(B1623))</x:f>
      </x:c>
      <x:c r="R1623" s="113" t="str">
        <x:f>IF(B1623="","",YEAR(B1623))</x:f>
      </x:c>
    </x:row>
    <x:row r="1624" ht="20" customHeight="1">
      <x:c r="A1624" s="247"/>
      <x:c r="B1624" s="248"/>
      <x:c r="C1624" s="247"/>
      <x:c r="D1624" s="248"/>
      <x:c r="E1624" s="248"/>
      <x:c r="F1624" s="247"/>
      <x:c r="G1624" s="247"/>
      <x:c r="H1624" s="247"/>
      <x:c r="I1624" s="247"/>
      <x:c r="J1624" s="249"/>
      <x:c r="K1624" s="247"/>
      <x:c r="L1624" s="247"/>
      <x:c r="M1624" s="113" t="str">
        <x:f>IF(A1624="","",IF(OR(D1624="",E1624=""),"",IF(E1624&lt;=D1624,1,0)))</x:f>
      </x:c>
      <x:c r="N1624" s="120" t="str">
        <x:f>IF(A1624="","",IF(OR(H1624="",I1624=""),"",IFERROR(I1624/H1624,0)))</x:f>
      </x:c>
      <x:c r="O1624" s="113" t="str">
        <x:f>IF(A1624="","",IF(OR(D1624="",E1624=""),"",MAX(0,E1624-D1624)))</x:f>
      </x:c>
      <x:c r="P1624" s="113" t="str">
        <x:f>IF(B1624="","",WEEKDAY(B1624,2))</x:f>
      </x:c>
      <x:c r="Q1624" s="113" t="str">
        <x:f>IF(B1624="","",MONTH(B1624))</x:f>
      </x:c>
      <x:c r="R1624" s="113" t="str">
        <x:f>IF(B1624="","",YEAR(B1624))</x:f>
      </x:c>
    </x:row>
    <x:row r="1625" ht="20" customHeight="1">
      <x:c r="A1625" s="247"/>
      <x:c r="B1625" s="248"/>
      <x:c r="C1625" s="247"/>
      <x:c r="D1625" s="248"/>
      <x:c r="E1625" s="248"/>
      <x:c r="F1625" s="247"/>
      <x:c r="G1625" s="247"/>
      <x:c r="H1625" s="247"/>
      <x:c r="I1625" s="247"/>
      <x:c r="J1625" s="249"/>
      <x:c r="K1625" s="247"/>
      <x:c r="L1625" s="247"/>
      <x:c r="M1625" s="113" t="str">
        <x:f>IF(A1625="","",IF(OR(D1625="",E1625=""),"",IF(E1625&lt;=D1625,1,0)))</x:f>
      </x:c>
      <x:c r="N1625" s="120" t="str">
        <x:f>IF(A1625="","",IF(OR(H1625="",I1625=""),"",IFERROR(I1625/H1625,0)))</x:f>
      </x:c>
      <x:c r="O1625" s="113" t="str">
        <x:f>IF(A1625="","",IF(OR(D1625="",E1625=""),"",MAX(0,E1625-D1625)))</x:f>
      </x:c>
      <x:c r="P1625" s="113" t="str">
        <x:f>IF(B1625="","",WEEKDAY(B1625,2))</x:f>
      </x:c>
      <x:c r="Q1625" s="113" t="str">
        <x:f>IF(B1625="","",MONTH(B1625))</x:f>
      </x:c>
      <x:c r="R1625" s="113" t="str">
        <x:f>IF(B1625="","",YEAR(B1625))</x:f>
      </x:c>
    </x:row>
    <x:row r="1626" ht="20" customHeight="1">
      <x:c r="A1626" s="247"/>
      <x:c r="B1626" s="248"/>
      <x:c r="C1626" s="247"/>
      <x:c r="D1626" s="248"/>
      <x:c r="E1626" s="248"/>
      <x:c r="F1626" s="247"/>
      <x:c r="G1626" s="247"/>
      <x:c r="H1626" s="247"/>
      <x:c r="I1626" s="247"/>
      <x:c r="J1626" s="249"/>
      <x:c r="K1626" s="247"/>
      <x:c r="L1626" s="247"/>
      <x:c r="M1626" s="113" t="str">
        <x:f>IF(A1626="","",IF(OR(D1626="",E1626=""),"",IF(E1626&lt;=D1626,1,0)))</x:f>
      </x:c>
      <x:c r="N1626" s="120" t="str">
        <x:f>IF(A1626="","",IF(OR(H1626="",I1626=""),"",IFERROR(I1626/H1626,0)))</x:f>
      </x:c>
      <x:c r="O1626" s="113" t="str">
        <x:f>IF(A1626="","",IF(OR(D1626="",E1626=""),"",MAX(0,E1626-D1626)))</x:f>
      </x:c>
      <x:c r="P1626" s="113" t="str">
        <x:f>IF(B1626="","",WEEKDAY(B1626,2))</x:f>
      </x:c>
      <x:c r="Q1626" s="113" t="str">
        <x:f>IF(B1626="","",MONTH(B1626))</x:f>
      </x:c>
      <x:c r="R1626" s="113" t="str">
        <x:f>IF(B1626="","",YEAR(B1626))</x:f>
      </x:c>
    </x:row>
    <x:row r="1627" ht="20" customHeight="1">
      <x:c r="A1627" s="247"/>
      <x:c r="B1627" s="248"/>
      <x:c r="C1627" s="247"/>
      <x:c r="D1627" s="248"/>
      <x:c r="E1627" s="248"/>
      <x:c r="F1627" s="247"/>
      <x:c r="G1627" s="247"/>
      <x:c r="H1627" s="247"/>
      <x:c r="I1627" s="247"/>
      <x:c r="J1627" s="249"/>
      <x:c r="K1627" s="247"/>
      <x:c r="L1627" s="247"/>
      <x:c r="M1627" s="113" t="str">
        <x:f>IF(A1627="","",IF(OR(D1627="",E1627=""),"",IF(E1627&lt;=D1627,1,0)))</x:f>
      </x:c>
      <x:c r="N1627" s="120" t="str">
        <x:f>IF(A1627="","",IF(OR(H1627="",I1627=""),"",IFERROR(I1627/H1627,0)))</x:f>
      </x:c>
      <x:c r="O1627" s="113" t="str">
        <x:f>IF(A1627="","",IF(OR(D1627="",E1627=""),"",MAX(0,E1627-D1627)))</x:f>
      </x:c>
      <x:c r="P1627" s="113" t="str">
        <x:f>IF(B1627="","",WEEKDAY(B1627,2))</x:f>
      </x:c>
      <x:c r="Q1627" s="113" t="str">
        <x:f>IF(B1627="","",MONTH(B1627))</x:f>
      </x:c>
      <x:c r="R1627" s="113" t="str">
        <x:f>IF(B1627="","",YEAR(B1627))</x:f>
      </x:c>
    </x:row>
    <x:row r="1628" ht="20" customHeight="1">
      <x:c r="A1628" s="247"/>
      <x:c r="B1628" s="248"/>
      <x:c r="C1628" s="247"/>
      <x:c r="D1628" s="248"/>
      <x:c r="E1628" s="248"/>
      <x:c r="F1628" s="247"/>
      <x:c r="G1628" s="247"/>
      <x:c r="H1628" s="247"/>
      <x:c r="I1628" s="247"/>
      <x:c r="J1628" s="249"/>
      <x:c r="K1628" s="247"/>
      <x:c r="L1628" s="247"/>
      <x:c r="M1628" s="113" t="str">
        <x:f>IF(A1628="","",IF(OR(D1628="",E1628=""),"",IF(E1628&lt;=D1628,1,0)))</x:f>
      </x:c>
      <x:c r="N1628" s="120" t="str">
        <x:f>IF(A1628="","",IF(OR(H1628="",I1628=""),"",IFERROR(I1628/H1628,0)))</x:f>
      </x:c>
      <x:c r="O1628" s="113" t="str">
        <x:f>IF(A1628="","",IF(OR(D1628="",E1628=""),"",MAX(0,E1628-D1628)))</x:f>
      </x:c>
      <x:c r="P1628" s="113" t="str">
        <x:f>IF(B1628="","",WEEKDAY(B1628,2))</x:f>
      </x:c>
      <x:c r="Q1628" s="113" t="str">
        <x:f>IF(B1628="","",MONTH(B1628))</x:f>
      </x:c>
      <x:c r="R1628" s="113" t="str">
        <x:f>IF(B1628="","",YEAR(B1628))</x:f>
      </x:c>
    </x:row>
    <x:row r="1629" ht="20" customHeight="1">
      <x:c r="A1629" s="247"/>
      <x:c r="B1629" s="248"/>
      <x:c r="C1629" s="247"/>
      <x:c r="D1629" s="248"/>
      <x:c r="E1629" s="248"/>
      <x:c r="F1629" s="247"/>
      <x:c r="G1629" s="247"/>
      <x:c r="H1629" s="247"/>
      <x:c r="I1629" s="247"/>
      <x:c r="J1629" s="249"/>
      <x:c r="K1629" s="247"/>
      <x:c r="L1629" s="247"/>
      <x:c r="M1629" s="113" t="str">
        <x:f>IF(A1629="","",IF(OR(D1629="",E1629=""),"",IF(E1629&lt;=D1629,1,0)))</x:f>
      </x:c>
      <x:c r="N1629" s="120" t="str">
        <x:f>IF(A1629="","",IF(OR(H1629="",I1629=""),"",IFERROR(I1629/H1629,0)))</x:f>
      </x:c>
      <x:c r="O1629" s="113" t="str">
        <x:f>IF(A1629="","",IF(OR(D1629="",E1629=""),"",MAX(0,E1629-D1629)))</x:f>
      </x:c>
      <x:c r="P1629" s="113" t="str">
        <x:f>IF(B1629="","",WEEKDAY(B1629,2))</x:f>
      </x:c>
      <x:c r="Q1629" s="113" t="str">
        <x:f>IF(B1629="","",MONTH(B1629))</x:f>
      </x:c>
      <x:c r="R1629" s="113" t="str">
        <x:f>IF(B1629="","",YEAR(B1629))</x:f>
      </x:c>
    </x:row>
    <x:row r="1630" ht="20" customHeight="1">
      <x:c r="A1630" s="247"/>
      <x:c r="B1630" s="248"/>
      <x:c r="C1630" s="247"/>
      <x:c r="D1630" s="248"/>
      <x:c r="E1630" s="248"/>
      <x:c r="F1630" s="247"/>
      <x:c r="G1630" s="247"/>
      <x:c r="H1630" s="247"/>
      <x:c r="I1630" s="247"/>
      <x:c r="J1630" s="249"/>
      <x:c r="K1630" s="247"/>
      <x:c r="L1630" s="247"/>
      <x:c r="M1630" s="113" t="str">
        <x:f>IF(A1630="","",IF(OR(D1630="",E1630=""),"",IF(E1630&lt;=D1630,1,0)))</x:f>
      </x:c>
      <x:c r="N1630" s="120" t="str">
        <x:f>IF(A1630="","",IF(OR(H1630="",I1630=""),"",IFERROR(I1630/H1630,0)))</x:f>
      </x:c>
      <x:c r="O1630" s="113" t="str">
        <x:f>IF(A1630="","",IF(OR(D1630="",E1630=""),"",MAX(0,E1630-D1630)))</x:f>
      </x:c>
      <x:c r="P1630" s="113" t="str">
        <x:f>IF(B1630="","",WEEKDAY(B1630,2))</x:f>
      </x:c>
      <x:c r="Q1630" s="113" t="str">
        <x:f>IF(B1630="","",MONTH(B1630))</x:f>
      </x:c>
      <x:c r="R1630" s="113" t="str">
        <x:f>IF(B1630="","",YEAR(B1630))</x:f>
      </x:c>
    </x:row>
    <x:row r="1631" ht="20" customHeight="1">
      <x:c r="A1631" s="247"/>
      <x:c r="B1631" s="248"/>
      <x:c r="C1631" s="247"/>
      <x:c r="D1631" s="248"/>
      <x:c r="E1631" s="248"/>
      <x:c r="F1631" s="247"/>
      <x:c r="G1631" s="247"/>
      <x:c r="H1631" s="247"/>
      <x:c r="I1631" s="247"/>
      <x:c r="J1631" s="249"/>
      <x:c r="K1631" s="247"/>
      <x:c r="L1631" s="247"/>
      <x:c r="M1631" s="113" t="str">
        <x:f>IF(A1631="","",IF(OR(D1631="",E1631=""),"",IF(E1631&lt;=D1631,1,0)))</x:f>
      </x:c>
      <x:c r="N1631" s="120" t="str">
        <x:f>IF(A1631="","",IF(OR(H1631="",I1631=""),"",IFERROR(I1631/H1631,0)))</x:f>
      </x:c>
      <x:c r="O1631" s="113" t="str">
        <x:f>IF(A1631="","",IF(OR(D1631="",E1631=""),"",MAX(0,E1631-D1631)))</x:f>
      </x:c>
      <x:c r="P1631" s="113" t="str">
        <x:f>IF(B1631="","",WEEKDAY(B1631,2))</x:f>
      </x:c>
      <x:c r="Q1631" s="113" t="str">
        <x:f>IF(B1631="","",MONTH(B1631))</x:f>
      </x:c>
      <x:c r="R1631" s="113" t="str">
        <x:f>IF(B1631="","",YEAR(B1631))</x:f>
      </x:c>
    </x:row>
    <x:row r="1632" ht="20" customHeight="1">
      <x:c r="A1632" s="247"/>
      <x:c r="B1632" s="248"/>
      <x:c r="C1632" s="247"/>
      <x:c r="D1632" s="248"/>
      <x:c r="E1632" s="248"/>
      <x:c r="F1632" s="247"/>
      <x:c r="G1632" s="247"/>
      <x:c r="H1632" s="247"/>
      <x:c r="I1632" s="247"/>
      <x:c r="J1632" s="249"/>
      <x:c r="K1632" s="247"/>
      <x:c r="L1632" s="247"/>
      <x:c r="M1632" s="113" t="str">
        <x:f>IF(A1632="","",IF(OR(D1632="",E1632=""),"",IF(E1632&lt;=D1632,1,0)))</x:f>
      </x:c>
      <x:c r="N1632" s="120" t="str">
        <x:f>IF(A1632="","",IF(OR(H1632="",I1632=""),"",IFERROR(I1632/H1632,0)))</x:f>
      </x:c>
      <x:c r="O1632" s="113" t="str">
        <x:f>IF(A1632="","",IF(OR(D1632="",E1632=""),"",MAX(0,E1632-D1632)))</x:f>
      </x:c>
      <x:c r="P1632" s="113" t="str">
        <x:f>IF(B1632="","",WEEKDAY(B1632,2))</x:f>
      </x:c>
      <x:c r="Q1632" s="113" t="str">
        <x:f>IF(B1632="","",MONTH(B1632))</x:f>
      </x:c>
      <x:c r="R1632" s="113" t="str">
        <x:f>IF(B1632="","",YEAR(B1632))</x:f>
      </x:c>
    </x:row>
    <x:row r="1633" ht="20" customHeight="1">
      <x:c r="A1633" s="247"/>
      <x:c r="B1633" s="248"/>
      <x:c r="C1633" s="247"/>
      <x:c r="D1633" s="248"/>
      <x:c r="E1633" s="248"/>
      <x:c r="F1633" s="247"/>
      <x:c r="G1633" s="247"/>
      <x:c r="H1633" s="247"/>
      <x:c r="I1633" s="247"/>
      <x:c r="J1633" s="249"/>
      <x:c r="K1633" s="247"/>
      <x:c r="L1633" s="247"/>
      <x:c r="M1633" s="113" t="str">
        <x:f>IF(A1633="","",IF(OR(D1633="",E1633=""),"",IF(E1633&lt;=D1633,1,0)))</x:f>
      </x:c>
      <x:c r="N1633" s="120" t="str">
        <x:f>IF(A1633="","",IF(OR(H1633="",I1633=""),"",IFERROR(I1633/H1633,0)))</x:f>
      </x:c>
      <x:c r="O1633" s="113" t="str">
        <x:f>IF(A1633="","",IF(OR(D1633="",E1633=""),"",MAX(0,E1633-D1633)))</x:f>
      </x:c>
      <x:c r="P1633" s="113" t="str">
        <x:f>IF(B1633="","",WEEKDAY(B1633,2))</x:f>
      </x:c>
      <x:c r="Q1633" s="113" t="str">
        <x:f>IF(B1633="","",MONTH(B1633))</x:f>
      </x:c>
      <x:c r="R1633" s="113" t="str">
        <x:f>IF(B1633="","",YEAR(B1633))</x:f>
      </x:c>
    </x:row>
    <x:row r="1634" ht="20" customHeight="1">
      <x:c r="A1634" s="247"/>
      <x:c r="B1634" s="248"/>
      <x:c r="C1634" s="247"/>
      <x:c r="D1634" s="248"/>
      <x:c r="E1634" s="248"/>
      <x:c r="F1634" s="247"/>
      <x:c r="G1634" s="247"/>
      <x:c r="H1634" s="247"/>
      <x:c r="I1634" s="247"/>
      <x:c r="J1634" s="249"/>
      <x:c r="K1634" s="247"/>
      <x:c r="L1634" s="247"/>
      <x:c r="M1634" s="113" t="str">
        <x:f>IF(A1634="","",IF(OR(D1634="",E1634=""),"",IF(E1634&lt;=D1634,1,0)))</x:f>
      </x:c>
      <x:c r="N1634" s="120" t="str">
        <x:f>IF(A1634="","",IF(OR(H1634="",I1634=""),"",IFERROR(I1634/H1634,0)))</x:f>
      </x:c>
      <x:c r="O1634" s="113" t="str">
        <x:f>IF(A1634="","",IF(OR(D1634="",E1634=""),"",MAX(0,E1634-D1634)))</x:f>
      </x:c>
      <x:c r="P1634" s="113" t="str">
        <x:f>IF(B1634="","",WEEKDAY(B1634,2))</x:f>
      </x:c>
      <x:c r="Q1634" s="113" t="str">
        <x:f>IF(B1634="","",MONTH(B1634))</x:f>
      </x:c>
      <x:c r="R1634" s="113" t="str">
        <x:f>IF(B1634="","",YEAR(B1634))</x:f>
      </x:c>
    </x:row>
    <x:row r="1635" ht="20" customHeight="1">
      <x:c r="A1635" s="247"/>
      <x:c r="B1635" s="248"/>
      <x:c r="C1635" s="247"/>
      <x:c r="D1635" s="248"/>
      <x:c r="E1635" s="248"/>
      <x:c r="F1635" s="247"/>
      <x:c r="G1635" s="247"/>
      <x:c r="H1635" s="247"/>
      <x:c r="I1635" s="247"/>
      <x:c r="J1635" s="249"/>
      <x:c r="K1635" s="247"/>
      <x:c r="L1635" s="247"/>
      <x:c r="M1635" s="113" t="str">
        <x:f>IF(A1635="","",IF(OR(D1635="",E1635=""),"",IF(E1635&lt;=D1635,1,0)))</x:f>
      </x:c>
      <x:c r="N1635" s="120" t="str">
        <x:f>IF(A1635="","",IF(OR(H1635="",I1635=""),"",IFERROR(I1635/H1635,0)))</x:f>
      </x:c>
      <x:c r="O1635" s="113" t="str">
        <x:f>IF(A1635="","",IF(OR(D1635="",E1635=""),"",MAX(0,E1635-D1635)))</x:f>
      </x:c>
      <x:c r="P1635" s="113" t="str">
        <x:f>IF(B1635="","",WEEKDAY(B1635,2))</x:f>
      </x:c>
      <x:c r="Q1635" s="113" t="str">
        <x:f>IF(B1635="","",MONTH(B1635))</x:f>
      </x:c>
      <x:c r="R1635" s="113" t="str">
        <x:f>IF(B1635="","",YEAR(B1635))</x:f>
      </x:c>
    </x:row>
    <x:row r="1636" ht="20" customHeight="1">
      <x:c r="A1636" s="247"/>
      <x:c r="B1636" s="248"/>
      <x:c r="C1636" s="247"/>
      <x:c r="D1636" s="248"/>
      <x:c r="E1636" s="248"/>
      <x:c r="F1636" s="247"/>
      <x:c r="G1636" s="247"/>
      <x:c r="H1636" s="247"/>
      <x:c r="I1636" s="247"/>
      <x:c r="J1636" s="249"/>
      <x:c r="K1636" s="247"/>
      <x:c r="L1636" s="247"/>
      <x:c r="M1636" s="113" t="str">
        <x:f>IF(A1636="","",IF(OR(D1636="",E1636=""),"",IF(E1636&lt;=D1636,1,0)))</x:f>
      </x:c>
      <x:c r="N1636" s="120" t="str">
        <x:f>IF(A1636="","",IF(OR(H1636="",I1636=""),"",IFERROR(I1636/H1636,0)))</x:f>
      </x:c>
      <x:c r="O1636" s="113" t="str">
        <x:f>IF(A1636="","",IF(OR(D1636="",E1636=""),"",MAX(0,E1636-D1636)))</x:f>
      </x:c>
      <x:c r="P1636" s="113" t="str">
        <x:f>IF(B1636="","",WEEKDAY(B1636,2))</x:f>
      </x:c>
      <x:c r="Q1636" s="113" t="str">
        <x:f>IF(B1636="","",MONTH(B1636))</x:f>
      </x:c>
      <x:c r="R1636" s="113" t="str">
        <x:f>IF(B1636="","",YEAR(B1636))</x:f>
      </x:c>
    </x:row>
    <x:row r="1637" ht="20" customHeight="1">
      <x:c r="A1637" s="247"/>
      <x:c r="B1637" s="248"/>
      <x:c r="C1637" s="247"/>
      <x:c r="D1637" s="248"/>
      <x:c r="E1637" s="248"/>
      <x:c r="F1637" s="247"/>
      <x:c r="G1637" s="247"/>
      <x:c r="H1637" s="247"/>
      <x:c r="I1637" s="247"/>
      <x:c r="J1637" s="249"/>
      <x:c r="K1637" s="247"/>
      <x:c r="L1637" s="247"/>
      <x:c r="M1637" s="113" t="str">
        <x:f>IF(A1637="","",IF(OR(D1637="",E1637=""),"",IF(E1637&lt;=D1637,1,0)))</x:f>
      </x:c>
      <x:c r="N1637" s="120" t="str">
        <x:f>IF(A1637="","",IF(OR(H1637="",I1637=""),"",IFERROR(I1637/H1637,0)))</x:f>
      </x:c>
      <x:c r="O1637" s="113" t="str">
        <x:f>IF(A1637="","",IF(OR(D1637="",E1637=""),"",MAX(0,E1637-D1637)))</x:f>
      </x:c>
      <x:c r="P1637" s="113" t="str">
        <x:f>IF(B1637="","",WEEKDAY(B1637,2))</x:f>
      </x:c>
      <x:c r="Q1637" s="113" t="str">
        <x:f>IF(B1637="","",MONTH(B1637))</x:f>
      </x:c>
      <x:c r="R1637" s="113" t="str">
        <x:f>IF(B1637="","",YEAR(B1637))</x:f>
      </x:c>
    </x:row>
    <x:row r="1638" ht="20" customHeight="1">
      <x:c r="A1638" s="247"/>
      <x:c r="B1638" s="248"/>
      <x:c r="C1638" s="247"/>
      <x:c r="D1638" s="248"/>
      <x:c r="E1638" s="248"/>
      <x:c r="F1638" s="247"/>
      <x:c r="G1638" s="247"/>
      <x:c r="H1638" s="247"/>
      <x:c r="I1638" s="247"/>
      <x:c r="J1638" s="249"/>
      <x:c r="K1638" s="247"/>
      <x:c r="L1638" s="247"/>
      <x:c r="M1638" s="113" t="str">
        <x:f>IF(A1638="","",IF(OR(D1638="",E1638=""),"",IF(E1638&lt;=D1638,1,0)))</x:f>
      </x:c>
      <x:c r="N1638" s="120" t="str">
        <x:f>IF(A1638="","",IF(OR(H1638="",I1638=""),"",IFERROR(I1638/H1638,0)))</x:f>
      </x:c>
      <x:c r="O1638" s="113" t="str">
        <x:f>IF(A1638="","",IF(OR(D1638="",E1638=""),"",MAX(0,E1638-D1638)))</x:f>
      </x:c>
      <x:c r="P1638" s="113" t="str">
        <x:f>IF(B1638="","",WEEKDAY(B1638,2))</x:f>
      </x:c>
      <x:c r="Q1638" s="113" t="str">
        <x:f>IF(B1638="","",MONTH(B1638))</x:f>
      </x:c>
      <x:c r="R1638" s="113" t="str">
        <x:f>IF(B1638="","",YEAR(B1638))</x:f>
      </x:c>
    </x:row>
    <x:row r="1639" ht="20" customHeight="1">
      <x:c r="A1639" s="247"/>
      <x:c r="B1639" s="248"/>
      <x:c r="C1639" s="247"/>
      <x:c r="D1639" s="248"/>
      <x:c r="E1639" s="248"/>
      <x:c r="F1639" s="247"/>
      <x:c r="G1639" s="247"/>
      <x:c r="H1639" s="247"/>
      <x:c r="I1639" s="247"/>
      <x:c r="J1639" s="249"/>
      <x:c r="K1639" s="247"/>
      <x:c r="L1639" s="247"/>
      <x:c r="M1639" s="113" t="str">
        <x:f>IF(A1639="","",IF(OR(D1639="",E1639=""),"",IF(E1639&lt;=D1639,1,0)))</x:f>
      </x:c>
      <x:c r="N1639" s="120" t="str">
        <x:f>IF(A1639="","",IF(OR(H1639="",I1639=""),"",IFERROR(I1639/H1639,0)))</x:f>
      </x:c>
      <x:c r="O1639" s="113" t="str">
        <x:f>IF(A1639="","",IF(OR(D1639="",E1639=""),"",MAX(0,E1639-D1639)))</x:f>
      </x:c>
      <x:c r="P1639" s="113" t="str">
        <x:f>IF(B1639="","",WEEKDAY(B1639,2))</x:f>
      </x:c>
      <x:c r="Q1639" s="113" t="str">
        <x:f>IF(B1639="","",MONTH(B1639))</x:f>
      </x:c>
      <x:c r="R1639" s="113" t="str">
        <x:f>IF(B1639="","",YEAR(B1639))</x:f>
      </x:c>
    </x:row>
    <x:row r="1640" ht="20" customHeight="1">
      <x:c r="A1640" s="247"/>
      <x:c r="B1640" s="248"/>
      <x:c r="C1640" s="247"/>
      <x:c r="D1640" s="248"/>
      <x:c r="E1640" s="248"/>
      <x:c r="F1640" s="247"/>
      <x:c r="G1640" s="247"/>
      <x:c r="H1640" s="247"/>
      <x:c r="I1640" s="247"/>
      <x:c r="J1640" s="249"/>
      <x:c r="K1640" s="247"/>
      <x:c r="L1640" s="247"/>
      <x:c r="M1640" s="113" t="str">
        <x:f>IF(A1640="","",IF(OR(D1640="",E1640=""),"",IF(E1640&lt;=D1640,1,0)))</x:f>
      </x:c>
      <x:c r="N1640" s="120" t="str">
        <x:f>IF(A1640="","",IF(OR(H1640="",I1640=""),"",IFERROR(I1640/H1640,0)))</x:f>
      </x:c>
      <x:c r="O1640" s="113" t="str">
        <x:f>IF(A1640="","",IF(OR(D1640="",E1640=""),"",MAX(0,E1640-D1640)))</x:f>
      </x:c>
      <x:c r="P1640" s="113" t="str">
        <x:f>IF(B1640="","",WEEKDAY(B1640,2))</x:f>
      </x:c>
      <x:c r="Q1640" s="113" t="str">
        <x:f>IF(B1640="","",MONTH(B1640))</x:f>
      </x:c>
      <x:c r="R1640" s="113" t="str">
        <x:f>IF(B1640="","",YEAR(B1640))</x:f>
      </x:c>
    </x:row>
    <x:row r="1641" ht="20" customHeight="1">
      <x:c r="A1641" s="247"/>
      <x:c r="B1641" s="248"/>
      <x:c r="C1641" s="247"/>
      <x:c r="D1641" s="248"/>
      <x:c r="E1641" s="248"/>
      <x:c r="F1641" s="247"/>
      <x:c r="G1641" s="247"/>
      <x:c r="H1641" s="247"/>
      <x:c r="I1641" s="247"/>
      <x:c r="J1641" s="249"/>
      <x:c r="K1641" s="247"/>
      <x:c r="L1641" s="247"/>
      <x:c r="M1641" s="113" t="str">
        <x:f>IF(A1641="","",IF(OR(D1641="",E1641=""),"",IF(E1641&lt;=D1641,1,0)))</x:f>
      </x:c>
      <x:c r="N1641" s="120" t="str">
        <x:f>IF(A1641="","",IF(OR(H1641="",I1641=""),"",IFERROR(I1641/H1641,0)))</x:f>
      </x:c>
      <x:c r="O1641" s="113" t="str">
        <x:f>IF(A1641="","",IF(OR(D1641="",E1641=""),"",MAX(0,E1641-D1641)))</x:f>
      </x:c>
      <x:c r="P1641" s="113" t="str">
        <x:f>IF(B1641="","",WEEKDAY(B1641,2))</x:f>
      </x:c>
      <x:c r="Q1641" s="113" t="str">
        <x:f>IF(B1641="","",MONTH(B1641))</x:f>
      </x:c>
      <x:c r="R1641" s="113" t="str">
        <x:f>IF(B1641="","",YEAR(B1641))</x:f>
      </x:c>
    </x:row>
    <x:row r="1642" ht="20" customHeight="1">
      <x:c r="A1642" s="247"/>
      <x:c r="B1642" s="248"/>
      <x:c r="C1642" s="247"/>
      <x:c r="D1642" s="248"/>
      <x:c r="E1642" s="248"/>
      <x:c r="F1642" s="247"/>
      <x:c r="G1642" s="247"/>
      <x:c r="H1642" s="247"/>
      <x:c r="I1642" s="247"/>
      <x:c r="J1642" s="249"/>
      <x:c r="K1642" s="247"/>
      <x:c r="L1642" s="247"/>
      <x:c r="M1642" s="113" t="str">
        <x:f>IF(A1642="","",IF(OR(D1642="",E1642=""),"",IF(E1642&lt;=D1642,1,0)))</x:f>
      </x:c>
      <x:c r="N1642" s="120" t="str">
        <x:f>IF(A1642="","",IF(OR(H1642="",I1642=""),"",IFERROR(I1642/H1642,0)))</x:f>
      </x:c>
      <x:c r="O1642" s="113" t="str">
        <x:f>IF(A1642="","",IF(OR(D1642="",E1642=""),"",MAX(0,E1642-D1642)))</x:f>
      </x:c>
      <x:c r="P1642" s="113" t="str">
        <x:f>IF(B1642="","",WEEKDAY(B1642,2))</x:f>
      </x:c>
      <x:c r="Q1642" s="113" t="str">
        <x:f>IF(B1642="","",MONTH(B1642))</x:f>
      </x:c>
      <x:c r="R1642" s="113" t="str">
        <x:f>IF(B1642="","",YEAR(B1642))</x:f>
      </x:c>
    </x:row>
    <x:row r="1643" ht="20" customHeight="1">
      <x:c r="A1643" s="247"/>
      <x:c r="B1643" s="248"/>
      <x:c r="C1643" s="247"/>
      <x:c r="D1643" s="248"/>
      <x:c r="E1643" s="248"/>
      <x:c r="F1643" s="247"/>
      <x:c r="G1643" s="247"/>
      <x:c r="H1643" s="247"/>
      <x:c r="I1643" s="247"/>
      <x:c r="J1643" s="249"/>
      <x:c r="K1643" s="247"/>
      <x:c r="L1643" s="247"/>
      <x:c r="M1643" s="113" t="str">
        <x:f>IF(A1643="","",IF(OR(D1643="",E1643=""),"",IF(E1643&lt;=D1643,1,0)))</x:f>
      </x:c>
      <x:c r="N1643" s="120" t="str">
        <x:f>IF(A1643="","",IF(OR(H1643="",I1643=""),"",IFERROR(I1643/H1643,0)))</x:f>
      </x:c>
      <x:c r="O1643" s="113" t="str">
        <x:f>IF(A1643="","",IF(OR(D1643="",E1643=""),"",MAX(0,E1643-D1643)))</x:f>
      </x:c>
      <x:c r="P1643" s="113" t="str">
        <x:f>IF(B1643="","",WEEKDAY(B1643,2))</x:f>
      </x:c>
      <x:c r="Q1643" s="113" t="str">
        <x:f>IF(B1643="","",MONTH(B1643))</x:f>
      </x:c>
      <x:c r="R1643" s="113" t="str">
        <x:f>IF(B1643="","",YEAR(B1643))</x:f>
      </x:c>
    </x:row>
    <x:row r="1644" ht="20" customHeight="1">
      <x:c r="A1644" s="247"/>
      <x:c r="B1644" s="248"/>
      <x:c r="C1644" s="247"/>
      <x:c r="D1644" s="248"/>
      <x:c r="E1644" s="248"/>
      <x:c r="F1644" s="247"/>
      <x:c r="G1644" s="247"/>
      <x:c r="H1644" s="247"/>
      <x:c r="I1644" s="247"/>
      <x:c r="J1644" s="249"/>
      <x:c r="K1644" s="247"/>
      <x:c r="L1644" s="247"/>
      <x:c r="M1644" s="113" t="str">
        <x:f>IF(A1644="","",IF(OR(D1644="",E1644=""),"",IF(E1644&lt;=D1644,1,0)))</x:f>
      </x:c>
      <x:c r="N1644" s="120" t="str">
        <x:f>IF(A1644="","",IF(OR(H1644="",I1644=""),"",IFERROR(I1644/H1644,0)))</x:f>
      </x:c>
      <x:c r="O1644" s="113" t="str">
        <x:f>IF(A1644="","",IF(OR(D1644="",E1644=""),"",MAX(0,E1644-D1644)))</x:f>
      </x:c>
      <x:c r="P1644" s="113" t="str">
        <x:f>IF(B1644="","",WEEKDAY(B1644,2))</x:f>
      </x:c>
      <x:c r="Q1644" s="113" t="str">
        <x:f>IF(B1644="","",MONTH(B1644))</x:f>
      </x:c>
      <x:c r="R1644" s="113" t="str">
        <x:f>IF(B1644="","",YEAR(B1644))</x:f>
      </x:c>
    </x:row>
    <x:row r="1645" ht="20" customHeight="1">
      <x:c r="A1645" s="247"/>
      <x:c r="B1645" s="248"/>
      <x:c r="C1645" s="247"/>
      <x:c r="D1645" s="248"/>
      <x:c r="E1645" s="248"/>
      <x:c r="F1645" s="247"/>
      <x:c r="G1645" s="247"/>
      <x:c r="H1645" s="247"/>
      <x:c r="I1645" s="247"/>
      <x:c r="J1645" s="249"/>
      <x:c r="K1645" s="247"/>
      <x:c r="L1645" s="247"/>
      <x:c r="M1645" s="113" t="str">
        <x:f>IF(A1645="","",IF(OR(D1645="",E1645=""),"",IF(E1645&lt;=D1645,1,0)))</x:f>
      </x:c>
      <x:c r="N1645" s="120" t="str">
        <x:f>IF(A1645="","",IF(OR(H1645="",I1645=""),"",IFERROR(I1645/H1645,0)))</x:f>
      </x:c>
      <x:c r="O1645" s="113" t="str">
        <x:f>IF(A1645="","",IF(OR(D1645="",E1645=""),"",MAX(0,E1645-D1645)))</x:f>
      </x:c>
      <x:c r="P1645" s="113" t="str">
        <x:f>IF(B1645="","",WEEKDAY(B1645,2))</x:f>
      </x:c>
      <x:c r="Q1645" s="113" t="str">
        <x:f>IF(B1645="","",MONTH(B1645))</x:f>
      </x:c>
      <x:c r="R1645" s="113" t="str">
        <x:f>IF(B1645="","",YEAR(B1645))</x:f>
      </x:c>
    </x:row>
    <x:row r="1646" ht="20" customHeight="1">
      <x:c r="A1646" s="247"/>
      <x:c r="B1646" s="248"/>
      <x:c r="C1646" s="247"/>
      <x:c r="D1646" s="248"/>
      <x:c r="E1646" s="248"/>
      <x:c r="F1646" s="247"/>
      <x:c r="G1646" s="247"/>
      <x:c r="H1646" s="247"/>
      <x:c r="I1646" s="247"/>
      <x:c r="J1646" s="249"/>
      <x:c r="K1646" s="247"/>
      <x:c r="L1646" s="247"/>
      <x:c r="M1646" s="113" t="str">
        <x:f>IF(A1646="","",IF(OR(D1646="",E1646=""),"",IF(E1646&lt;=D1646,1,0)))</x:f>
      </x:c>
      <x:c r="N1646" s="120" t="str">
        <x:f>IF(A1646="","",IF(OR(H1646="",I1646=""),"",IFERROR(I1646/H1646,0)))</x:f>
      </x:c>
      <x:c r="O1646" s="113" t="str">
        <x:f>IF(A1646="","",IF(OR(D1646="",E1646=""),"",MAX(0,E1646-D1646)))</x:f>
      </x:c>
      <x:c r="P1646" s="113" t="str">
        <x:f>IF(B1646="","",WEEKDAY(B1646,2))</x:f>
      </x:c>
      <x:c r="Q1646" s="113" t="str">
        <x:f>IF(B1646="","",MONTH(B1646))</x:f>
      </x:c>
      <x:c r="R1646" s="113" t="str">
        <x:f>IF(B1646="","",YEAR(B1646))</x:f>
      </x:c>
    </x:row>
    <x:row r="1647" ht="20" customHeight="1">
      <x:c r="A1647" s="247"/>
      <x:c r="B1647" s="248"/>
      <x:c r="C1647" s="247"/>
      <x:c r="D1647" s="248"/>
      <x:c r="E1647" s="248"/>
      <x:c r="F1647" s="247"/>
      <x:c r="G1647" s="247"/>
      <x:c r="H1647" s="247"/>
      <x:c r="I1647" s="247"/>
      <x:c r="J1647" s="249"/>
      <x:c r="K1647" s="247"/>
      <x:c r="L1647" s="247"/>
      <x:c r="M1647" s="113" t="str">
        <x:f>IF(A1647="","",IF(OR(D1647="",E1647=""),"",IF(E1647&lt;=D1647,1,0)))</x:f>
      </x:c>
      <x:c r="N1647" s="120" t="str">
        <x:f>IF(A1647="","",IF(OR(H1647="",I1647=""),"",IFERROR(I1647/H1647,0)))</x:f>
      </x:c>
      <x:c r="O1647" s="113" t="str">
        <x:f>IF(A1647="","",IF(OR(D1647="",E1647=""),"",MAX(0,E1647-D1647)))</x:f>
      </x:c>
      <x:c r="P1647" s="113" t="str">
        <x:f>IF(B1647="","",WEEKDAY(B1647,2))</x:f>
      </x:c>
      <x:c r="Q1647" s="113" t="str">
        <x:f>IF(B1647="","",MONTH(B1647))</x:f>
      </x:c>
      <x:c r="R1647" s="113" t="str">
        <x:f>IF(B1647="","",YEAR(B1647))</x:f>
      </x:c>
    </x:row>
    <x:row r="1648" ht="20" customHeight="1">
      <x:c r="A1648" s="247"/>
      <x:c r="B1648" s="248"/>
      <x:c r="C1648" s="247"/>
      <x:c r="D1648" s="248"/>
      <x:c r="E1648" s="248"/>
      <x:c r="F1648" s="247"/>
      <x:c r="G1648" s="247"/>
      <x:c r="H1648" s="247"/>
      <x:c r="I1648" s="247"/>
      <x:c r="J1648" s="249"/>
      <x:c r="K1648" s="247"/>
      <x:c r="L1648" s="247"/>
      <x:c r="M1648" s="113" t="str">
        <x:f>IF(A1648="","",IF(OR(D1648="",E1648=""),"",IF(E1648&lt;=D1648,1,0)))</x:f>
      </x:c>
      <x:c r="N1648" s="120" t="str">
        <x:f>IF(A1648="","",IF(OR(H1648="",I1648=""),"",IFERROR(I1648/H1648,0)))</x:f>
      </x:c>
      <x:c r="O1648" s="113" t="str">
        <x:f>IF(A1648="","",IF(OR(D1648="",E1648=""),"",MAX(0,E1648-D1648)))</x:f>
      </x:c>
      <x:c r="P1648" s="113" t="str">
        <x:f>IF(B1648="","",WEEKDAY(B1648,2))</x:f>
      </x:c>
      <x:c r="Q1648" s="113" t="str">
        <x:f>IF(B1648="","",MONTH(B1648))</x:f>
      </x:c>
      <x:c r="R1648" s="113" t="str">
        <x:f>IF(B1648="","",YEAR(B1648))</x:f>
      </x:c>
    </x:row>
    <x:row r="1649" ht="20" customHeight="1">
      <x:c r="A1649" s="247"/>
      <x:c r="B1649" s="248"/>
      <x:c r="C1649" s="247"/>
      <x:c r="D1649" s="248"/>
      <x:c r="E1649" s="248"/>
      <x:c r="F1649" s="247"/>
      <x:c r="G1649" s="247"/>
      <x:c r="H1649" s="247"/>
      <x:c r="I1649" s="247"/>
      <x:c r="J1649" s="249"/>
      <x:c r="K1649" s="247"/>
      <x:c r="L1649" s="247"/>
      <x:c r="M1649" s="113" t="str">
        <x:f>IF(A1649="","",IF(OR(D1649="",E1649=""),"",IF(E1649&lt;=D1649,1,0)))</x:f>
      </x:c>
      <x:c r="N1649" s="120" t="str">
        <x:f>IF(A1649="","",IF(OR(H1649="",I1649=""),"",IFERROR(I1649/H1649,0)))</x:f>
      </x:c>
      <x:c r="O1649" s="113" t="str">
        <x:f>IF(A1649="","",IF(OR(D1649="",E1649=""),"",MAX(0,E1649-D1649)))</x:f>
      </x:c>
      <x:c r="P1649" s="113" t="str">
        <x:f>IF(B1649="","",WEEKDAY(B1649,2))</x:f>
      </x:c>
      <x:c r="Q1649" s="113" t="str">
        <x:f>IF(B1649="","",MONTH(B1649))</x:f>
      </x:c>
      <x:c r="R1649" s="113" t="str">
        <x:f>IF(B1649="","",YEAR(B1649))</x:f>
      </x:c>
    </x:row>
    <x:row r="1650" ht="20" customHeight="1">
      <x:c r="A1650" s="247"/>
      <x:c r="B1650" s="248"/>
      <x:c r="C1650" s="247"/>
      <x:c r="D1650" s="248"/>
      <x:c r="E1650" s="248"/>
      <x:c r="F1650" s="247"/>
      <x:c r="G1650" s="247"/>
      <x:c r="H1650" s="247"/>
      <x:c r="I1650" s="247"/>
      <x:c r="J1650" s="249"/>
      <x:c r="K1650" s="247"/>
      <x:c r="L1650" s="247"/>
      <x:c r="M1650" s="113" t="str">
        <x:f>IF(A1650="","",IF(OR(D1650="",E1650=""),"",IF(E1650&lt;=D1650,1,0)))</x:f>
      </x:c>
      <x:c r="N1650" s="120" t="str">
        <x:f>IF(A1650="","",IF(OR(H1650="",I1650=""),"",IFERROR(I1650/H1650,0)))</x:f>
      </x:c>
      <x:c r="O1650" s="113" t="str">
        <x:f>IF(A1650="","",IF(OR(D1650="",E1650=""),"",MAX(0,E1650-D1650)))</x:f>
      </x:c>
      <x:c r="P1650" s="113" t="str">
        <x:f>IF(B1650="","",WEEKDAY(B1650,2))</x:f>
      </x:c>
      <x:c r="Q1650" s="113" t="str">
        <x:f>IF(B1650="","",MONTH(B1650))</x:f>
      </x:c>
      <x:c r="R1650" s="113" t="str">
        <x:f>IF(B1650="","",YEAR(B1650))</x:f>
      </x:c>
    </x:row>
    <x:row r="1651" ht="20" customHeight="1">
      <x:c r="A1651" s="247"/>
      <x:c r="B1651" s="248"/>
      <x:c r="C1651" s="247"/>
      <x:c r="D1651" s="248"/>
      <x:c r="E1651" s="248"/>
      <x:c r="F1651" s="247"/>
      <x:c r="G1651" s="247"/>
      <x:c r="H1651" s="247"/>
      <x:c r="I1651" s="247"/>
      <x:c r="J1651" s="249"/>
      <x:c r="K1651" s="247"/>
      <x:c r="L1651" s="247"/>
      <x:c r="M1651" s="113" t="str">
        <x:f>IF(A1651="","",IF(OR(D1651="",E1651=""),"",IF(E1651&lt;=D1651,1,0)))</x:f>
      </x:c>
      <x:c r="N1651" s="120" t="str">
        <x:f>IF(A1651="","",IF(OR(H1651="",I1651=""),"",IFERROR(I1651/H1651,0)))</x:f>
      </x:c>
      <x:c r="O1651" s="113" t="str">
        <x:f>IF(A1651="","",IF(OR(D1651="",E1651=""),"",MAX(0,E1651-D1651)))</x:f>
      </x:c>
      <x:c r="P1651" s="113" t="str">
        <x:f>IF(B1651="","",WEEKDAY(B1651,2))</x:f>
      </x:c>
      <x:c r="Q1651" s="113" t="str">
        <x:f>IF(B1651="","",MONTH(B1651))</x:f>
      </x:c>
      <x:c r="R1651" s="113" t="str">
        <x:f>IF(B1651="","",YEAR(B1651))</x:f>
      </x:c>
    </x:row>
    <x:row r="1652" ht="20" customHeight="1">
      <x:c r="A1652" s="247"/>
      <x:c r="B1652" s="248"/>
      <x:c r="C1652" s="247"/>
      <x:c r="D1652" s="248"/>
      <x:c r="E1652" s="248"/>
      <x:c r="F1652" s="247"/>
      <x:c r="G1652" s="247"/>
      <x:c r="H1652" s="247"/>
      <x:c r="I1652" s="247"/>
      <x:c r="J1652" s="249"/>
      <x:c r="K1652" s="247"/>
      <x:c r="L1652" s="247"/>
      <x:c r="M1652" s="113" t="str">
        <x:f>IF(A1652="","",IF(OR(D1652="",E1652=""),"",IF(E1652&lt;=D1652,1,0)))</x:f>
      </x:c>
      <x:c r="N1652" s="120" t="str">
        <x:f>IF(A1652="","",IF(OR(H1652="",I1652=""),"",IFERROR(I1652/H1652,0)))</x:f>
      </x:c>
      <x:c r="O1652" s="113" t="str">
        <x:f>IF(A1652="","",IF(OR(D1652="",E1652=""),"",MAX(0,E1652-D1652)))</x:f>
      </x:c>
      <x:c r="P1652" s="113" t="str">
        <x:f>IF(B1652="","",WEEKDAY(B1652,2))</x:f>
      </x:c>
      <x:c r="Q1652" s="113" t="str">
        <x:f>IF(B1652="","",MONTH(B1652))</x:f>
      </x:c>
      <x:c r="R1652" s="113" t="str">
        <x:f>IF(B1652="","",YEAR(B1652))</x:f>
      </x:c>
    </x:row>
    <x:row r="1653" ht="20" customHeight="1">
      <x:c r="A1653" s="247"/>
      <x:c r="B1653" s="248"/>
      <x:c r="C1653" s="247"/>
      <x:c r="D1653" s="248"/>
      <x:c r="E1653" s="248"/>
      <x:c r="F1653" s="247"/>
      <x:c r="G1653" s="247"/>
      <x:c r="H1653" s="247"/>
      <x:c r="I1653" s="247"/>
      <x:c r="J1653" s="249"/>
      <x:c r="K1653" s="247"/>
      <x:c r="L1653" s="247"/>
      <x:c r="M1653" s="113" t="str">
        <x:f>IF(A1653="","",IF(OR(D1653="",E1653=""),"",IF(E1653&lt;=D1653,1,0)))</x:f>
      </x:c>
      <x:c r="N1653" s="120" t="str">
        <x:f>IF(A1653="","",IF(OR(H1653="",I1653=""),"",IFERROR(I1653/H1653,0)))</x:f>
      </x:c>
      <x:c r="O1653" s="113" t="str">
        <x:f>IF(A1653="","",IF(OR(D1653="",E1653=""),"",MAX(0,E1653-D1653)))</x:f>
      </x:c>
      <x:c r="P1653" s="113" t="str">
        <x:f>IF(B1653="","",WEEKDAY(B1653,2))</x:f>
      </x:c>
      <x:c r="Q1653" s="113" t="str">
        <x:f>IF(B1653="","",MONTH(B1653))</x:f>
      </x:c>
      <x:c r="R1653" s="113" t="str">
        <x:f>IF(B1653="","",YEAR(B1653))</x:f>
      </x:c>
    </x:row>
    <x:row r="1654" ht="20" customHeight="1">
      <x:c r="A1654" s="247"/>
      <x:c r="B1654" s="248"/>
      <x:c r="C1654" s="247"/>
      <x:c r="D1654" s="248"/>
      <x:c r="E1654" s="248"/>
      <x:c r="F1654" s="247"/>
      <x:c r="G1654" s="247"/>
      <x:c r="H1654" s="247"/>
      <x:c r="I1654" s="247"/>
      <x:c r="J1654" s="249"/>
      <x:c r="K1654" s="247"/>
      <x:c r="L1654" s="247"/>
      <x:c r="M1654" s="113" t="str">
        <x:f>IF(A1654="","",IF(OR(D1654="",E1654=""),"",IF(E1654&lt;=D1654,1,0)))</x:f>
      </x:c>
      <x:c r="N1654" s="120" t="str">
        <x:f>IF(A1654="","",IF(OR(H1654="",I1654=""),"",IFERROR(I1654/H1654,0)))</x:f>
      </x:c>
      <x:c r="O1654" s="113" t="str">
        <x:f>IF(A1654="","",IF(OR(D1654="",E1654=""),"",MAX(0,E1654-D1654)))</x:f>
      </x:c>
      <x:c r="P1654" s="113" t="str">
        <x:f>IF(B1654="","",WEEKDAY(B1654,2))</x:f>
      </x:c>
      <x:c r="Q1654" s="113" t="str">
        <x:f>IF(B1654="","",MONTH(B1654))</x:f>
      </x:c>
      <x:c r="R1654" s="113" t="str">
        <x:f>IF(B1654="","",YEAR(B1654))</x:f>
      </x:c>
    </x:row>
    <x:row r="1655" ht="20" customHeight="1">
      <x:c r="A1655" s="247"/>
      <x:c r="B1655" s="248"/>
      <x:c r="C1655" s="247"/>
      <x:c r="D1655" s="248"/>
      <x:c r="E1655" s="248"/>
      <x:c r="F1655" s="247"/>
      <x:c r="G1655" s="247"/>
      <x:c r="H1655" s="247"/>
      <x:c r="I1655" s="247"/>
      <x:c r="J1655" s="249"/>
      <x:c r="K1655" s="247"/>
      <x:c r="L1655" s="247"/>
      <x:c r="M1655" s="113" t="str">
        <x:f>IF(A1655="","",IF(OR(D1655="",E1655=""),"",IF(E1655&lt;=D1655,1,0)))</x:f>
      </x:c>
      <x:c r="N1655" s="120" t="str">
        <x:f>IF(A1655="","",IF(OR(H1655="",I1655=""),"",IFERROR(I1655/H1655,0)))</x:f>
      </x:c>
      <x:c r="O1655" s="113" t="str">
        <x:f>IF(A1655="","",IF(OR(D1655="",E1655=""),"",MAX(0,E1655-D1655)))</x:f>
      </x:c>
      <x:c r="P1655" s="113" t="str">
        <x:f>IF(B1655="","",WEEKDAY(B1655,2))</x:f>
      </x:c>
      <x:c r="Q1655" s="113" t="str">
        <x:f>IF(B1655="","",MONTH(B1655))</x:f>
      </x:c>
      <x:c r="R1655" s="113" t="str">
        <x:f>IF(B1655="","",YEAR(B1655))</x:f>
      </x:c>
    </x:row>
    <x:row r="1656" ht="20" customHeight="1">
      <x:c r="A1656" s="247"/>
      <x:c r="B1656" s="248"/>
      <x:c r="C1656" s="247"/>
      <x:c r="D1656" s="248"/>
      <x:c r="E1656" s="248"/>
      <x:c r="F1656" s="247"/>
      <x:c r="G1656" s="247"/>
      <x:c r="H1656" s="247"/>
      <x:c r="I1656" s="247"/>
      <x:c r="J1656" s="249"/>
      <x:c r="K1656" s="247"/>
      <x:c r="L1656" s="247"/>
      <x:c r="M1656" s="113" t="str">
        <x:f>IF(A1656="","",IF(OR(D1656="",E1656=""),"",IF(E1656&lt;=D1656,1,0)))</x:f>
      </x:c>
      <x:c r="N1656" s="120" t="str">
        <x:f>IF(A1656="","",IF(OR(H1656="",I1656=""),"",IFERROR(I1656/H1656,0)))</x:f>
      </x:c>
      <x:c r="O1656" s="113" t="str">
        <x:f>IF(A1656="","",IF(OR(D1656="",E1656=""),"",MAX(0,E1656-D1656)))</x:f>
      </x:c>
      <x:c r="P1656" s="113" t="str">
        <x:f>IF(B1656="","",WEEKDAY(B1656,2))</x:f>
      </x:c>
      <x:c r="Q1656" s="113" t="str">
        <x:f>IF(B1656="","",MONTH(B1656))</x:f>
      </x:c>
      <x:c r="R1656" s="113" t="str">
        <x:f>IF(B1656="","",YEAR(B1656))</x:f>
      </x:c>
    </x:row>
    <x:row r="1657" ht="20" customHeight="1">
      <x:c r="A1657" s="247"/>
      <x:c r="B1657" s="248"/>
      <x:c r="C1657" s="247"/>
      <x:c r="D1657" s="248"/>
      <x:c r="E1657" s="248"/>
      <x:c r="F1657" s="247"/>
      <x:c r="G1657" s="247"/>
      <x:c r="H1657" s="247"/>
      <x:c r="I1657" s="247"/>
      <x:c r="J1657" s="249"/>
      <x:c r="K1657" s="247"/>
      <x:c r="L1657" s="247"/>
      <x:c r="M1657" s="113" t="str">
        <x:f>IF(A1657="","",IF(OR(D1657="",E1657=""),"",IF(E1657&lt;=D1657,1,0)))</x:f>
      </x:c>
      <x:c r="N1657" s="120" t="str">
        <x:f>IF(A1657="","",IF(OR(H1657="",I1657=""),"",IFERROR(I1657/H1657,0)))</x:f>
      </x:c>
      <x:c r="O1657" s="113" t="str">
        <x:f>IF(A1657="","",IF(OR(D1657="",E1657=""),"",MAX(0,E1657-D1657)))</x:f>
      </x:c>
      <x:c r="P1657" s="113" t="str">
        <x:f>IF(B1657="","",WEEKDAY(B1657,2))</x:f>
      </x:c>
      <x:c r="Q1657" s="113" t="str">
        <x:f>IF(B1657="","",MONTH(B1657))</x:f>
      </x:c>
      <x:c r="R1657" s="113" t="str">
        <x:f>IF(B1657="","",YEAR(B1657))</x:f>
      </x:c>
    </x:row>
    <x:row r="1658" ht="20" customHeight="1">
      <x:c r="A1658" s="247"/>
      <x:c r="B1658" s="248"/>
      <x:c r="C1658" s="247"/>
      <x:c r="D1658" s="248"/>
      <x:c r="E1658" s="248"/>
      <x:c r="F1658" s="247"/>
      <x:c r="G1658" s="247"/>
      <x:c r="H1658" s="247"/>
      <x:c r="I1658" s="247"/>
      <x:c r="J1658" s="249"/>
      <x:c r="K1658" s="247"/>
      <x:c r="L1658" s="247"/>
      <x:c r="M1658" s="113" t="str">
        <x:f>IF(A1658="","",IF(OR(D1658="",E1658=""),"",IF(E1658&lt;=D1658,1,0)))</x:f>
      </x:c>
      <x:c r="N1658" s="120" t="str">
        <x:f>IF(A1658="","",IF(OR(H1658="",I1658=""),"",IFERROR(I1658/H1658,0)))</x:f>
      </x:c>
      <x:c r="O1658" s="113" t="str">
        <x:f>IF(A1658="","",IF(OR(D1658="",E1658=""),"",MAX(0,E1658-D1658)))</x:f>
      </x:c>
      <x:c r="P1658" s="113" t="str">
        <x:f>IF(B1658="","",WEEKDAY(B1658,2))</x:f>
      </x:c>
      <x:c r="Q1658" s="113" t="str">
        <x:f>IF(B1658="","",MONTH(B1658))</x:f>
      </x:c>
      <x:c r="R1658" s="113" t="str">
        <x:f>IF(B1658="","",YEAR(B1658))</x:f>
      </x:c>
    </x:row>
    <x:row r="1659" ht="20" customHeight="1">
      <x:c r="A1659" s="247"/>
      <x:c r="B1659" s="248"/>
      <x:c r="C1659" s="247"/>
      <x:c r="D1659" s="248"/>
      <x:c r="E1659" s="248"/>
      <x:c r="F1659" s="247"/>
      <x:c r="G1659" s="247"/>
      <x:c r="H1659" s="247"/>
      <x:c r="I1659" s="247"/>
      <x:c r="J1659" s="249"/>
      <x:c r="K1659" s="247"/>
      <x:c r="L1659" s="247"/>
      <x:c r="M1659" s="113" t="str">
        <x:f>IF(A1659="","",IF(OR(D1659="",E1659=""),"",IF(E1659&lt;=D1659,1,0)))</x:f>
      </x:c>
      <x:c r="N1659" s="120" t="str">
        <x:f>IF(A1659="","",IF(OR(H1659="",I1659=""),"",IFERROR(I1659/H1659,0)))</x:f>
      </x:c>
      <x:c r="O1659" s="113" t="str">
        <x:f>IF(A1659="","",IF(OR(D1659="",E1659=""),"",MAX(0,E1659-D1659)))</x:f>
      </x:c>
      <x:c r="P1659" s="113" t="str">
        <x:f>IF(B1659="","",WEEKDAY(B1659,2))</x:f>
      </x:c>
      <x:c r="Q1659" s="113" t="str">
        <x:f>IF(B1659="","",MONTH(B1659))</x:f>
      </x:c>
      <x:c r="R1659" s="113" t="str">
        <x:f>IF(B1659="","",YEAR(B1659))</x:f>
      </x:c>
    </x:row>
    <x:row r="1660" ht="20" customHeight="1">
      <x:c r="A1660" s="247"/>
      <x:c r="B1660" s="248"/>
      <x:c r="C1660" s="247"/>
      <x:c r="D1660" s="248"/>
      <x:c r="E1660" s="248"/>
      <x:c r="F1660" s="247"/>
      <x:c r="G1660" s="247"/>
      <x:c r="H1660" s="247"/>
      <x:c r="I1660" s="247"/>
      <x:c r="J1660" s="249"/>
      <x:c r="K1660" s="247"/>
      <x:c r="L1660" s="247"/>
      <x:c r="M1660" s="113" t="str">
        <x:f>IF(A1660="","",IF(OR(D1660="",E1660=""),"",IF(E1660&lt;=D1660,1,0)))</x:f>
      </x:c>
      <x:c r="N1660" s="120" t="str">
        <x:f>IF(A1660="","",IF(OR(H1660="",I1660=""),"",IFERROR(I1660/H1660,0)))</x:f>
      </x:c>
      <x:c r="O1660" s="113" t="str">
        <x:f>IF(A1660="","",IF(OR(D1660="",E1660=""),"",MAX(0,E1660-D1660)))</x:f>
      </x:c>
      <x:c r="P1660" s="113" t="str">
        <x:f>IF(B1660="","",WEEKDAY(B1660,2))</x:f>
      </x:c>
      <x:c r="Q1660" s="113" t="str">
        <x:f>IF(B1660="","",MONTH(B1660))</x:f>
      </x:c>
      <x:c r="R1660" s="113" t="str">
        <x:f>IF(B1660="","",YEAR(B1660))</x:f>
      </x:c>
    </x:row>
    <x:row r="1661" ht="20" customHeight="1">
      <x:c r="A1661" s="247"/>
      <x:c r="B1661" s="248"/>
      <x:c r="C1661" s="247"/>
      <x:c r="D1661" s="248"/>
      <x:c r="E1661" s="248"/>
      <x:c r="F1661" s="247"/>
      <x:c r="G1661" s="247"/>
      <x:c r="H1661" s="247"/>
      <x:c r="I1661" s="247"/>
      <x:c r="J1661" s="249"/>
      <x:c r="K1661" s="247"/>
      <x:c r="L1661" s="247"/>
      <x:c r="M1661" s="113" t="str">
        <x:f>IF(A1661="","",IF(OR(D1661="",E1661=""),"",IF(E1661&lt;=D1661,1,0)))</x:f>
      </x:c>
      <x:c r="N1661" s="120" t="str">
        <x:f>IF(A1661="","",IF(OR(H1661="",I1661=""),"",IFERROR(I1661/H1661,0)))</x:f>
      </x:c>
      <x:c r="O1661" s="113" t="str">
        <x:f>IF(A1661="","",IF(OR(D1661="",E1661=""),"",MAX(0,E1661-D1661)))</x:f>
      </x:c>
      <x:c r="P1661" s="113" t="str">
        <x:f>IF(B1661="","",WEEKDAY(B1661,2))</x:f>
      </x:c>
      <x:c r="Q1661" s="113" t="str">
        <x:f>IF(B1661="","",MONTH(B1661))</x:f>
      </x:c>
      <x:c r="R1661" s="113" t="str">
        <x:f>IF(B1661="","",YEAR(B1661))</x:f>
      </x:c>
    </x:row>
    <x:row r="1662" ht="20" customHeight="1">
      <x:c r="A1662" s="247"/>
      <x:c r="B1662" s="248"/>
      <x:c r="C1662" s="247"/>
      <x:c r="D1662" s="248"/>
      <x:c r="E1662" s="248"/>
      <x:c r="F1662" s="247"/>
      <x:c r="G1662" s="247"/>
      <x:c r="H1662" s="247"/>
      <x:c r="I1662" s="247"/>
      <x:c r="J1662" s="249"/>
      <x:c r="K1662" s="247"/>
      <x:c r="L1662" s="247"/>
      <x:c r="M1662" s="113" t="str">
        <x:f>IF(A1662="","",IF(OR(D1662="",E1662=""),"",IF(E1662&lt;=D1662,1,0)))</x:f>
      </x:c>
      <x:c r="N1662" s="120" t="str">
        <x:f>IF(A1662="","",IF(OR(H1662="",I1662=""),"",IFERROR(I1662/H1662,0)))</x:f>
      </x:c>
      <x:c r="O1662" s="113" t="str">
        <x:f>IF(A1662="","",IF(OR(D1662="",E1662=""),"",MAX(0,E1662-D1662)))</x:f>
      </x:c>
      <x:c r="P1662" s="113" t="str">
        <x:f>IF(B1662="","",WEEKDAY(B1662,2))</x:f>
      </x:c>
      <x:c r="Q1662" s="113" t="str">
        <x:f>IF(B1662="","",MONTH(B1662))</x:f>
      </x:c>
      <x:c r="R1662" s="113" t="str">
        <x:f>IF(B1662="","",YEAR(B1662))</x:f>
      </x:c>
    </x:row>
    <x:row r="1663" ht="20" customHeight="1">
      <x:c r="A1663" s="247"/>
      <x:c r="B1663" s="248"/>
      <x:c r="C1663" s="247"/>
      <x:c r="D1663" s="248"/>
      <x:c r="E1663" s="248"/>
      <x:c r="F1663" s="247"/>
      <x:c r="G1663" s="247"/>
      <x:c r="H1663" s="247"/>
      <x:c r="I1663" s="247"/>
      <x:c r="J1663" s="249"/>
      <x:c r="K1663" s="247"/>
      <x:c r="L1663" s="247"/>
      <x:c r="M1663" s="113" t="str">
        <x:f>IF(A1663="","",IF(OR(D1663="",E1663=""),"",IF(E1663&lt;=D1663,1,0)))</x:f>
      </x:c>
      <x:c r="N1663" s="120" t="str">
        <x:f>IF(A1663="","",IF(OR(H1663="",I1663=""),"",IFERROR(I1663/H1663,0)))</x:f>
      </x:c>
      <x:c r="O1663" s="113" t="str">
        <x:f>IF(A1663="","",IF(OR(D1663="",E1663=""),"",MAX(0,E1663-D1663)))</x:f>
      </x:c>
      <x:c r="P1663" s="113" t="str">
        <x:f>IF(B1663="","",WEEKDAY(B1663,2))</x:f>
      </x:c>
      <x:c r="Q1663" s="113" t="str">
        <x:f>IF(B1663="","",MONTH(B1663))</x:f>
      </x:c>
      <x:c r="R1663" s="113" t="str">
        <x:f>IF(B1663="","",YEAR(B1663))</x:f>
      </x:c>
    </x:row>
    <x:row r="1664" ht="20" customHeight="1">
      <x:c r="A1664" s="247"/>
      <x:c r="B1664" s="248"/>
      <x:c r="C1664" s="247"/>
      <x:c r="D1664" s="248"/>
      <x:c r="E1664" s="248"/>
      <x:c r="F1664" s="247"/>
      <x:c r="G1664" s="247"/>
      <x:c r="H1664" s="247"/>
      <x:c r="I1664" s="247"/>
      <x:c r="J1664" s="249"/>
      <x:c r="K1664" s="247"/>
      <x:c r="L1664" s="247"/>
      <x:c r="M1664" s="113" t="str">
        <x:f>IF(A1664="","",IF(OR(D1664="",E1664=""),"",IF(E1664&lt;=D1664,1,0)))</x:f>
      </x:c>
      <x:c r="N1664" s="120" t="str">
        <x:f>IF(A1664="","",IF(OR(H1664="",I1664=""),"",IFERROR(I1664/H1664,0)))</x:f>
      </x:c>
      <x:c r="O1664" s="113" t="str">
        <x:f>IF(A1664="","",IF(OR(D1664="",E1664=""),"",MAX(0,E1664-D1664)))</x:f>
      </x:c>
      <x:c r="P1664" s="113" t="str">
        <x:f>IF(B1664="","",WEEKDAY(B1664,2))</x:f>
      </x:c>
      <x:c r="Q1664" s="113" t="str">
        <x:f>IF(B1664="","",MONTH(B1664))</x:f>
      </x:c>
      <x:c r="R1664" s="113" t="str">
        <x:f>IF(B1664="","",YEAR(B1664))</x:f>
      </x:c>
    </x:row>
    <x:row r="1665" ht="20" customHeight="1">
      <x:c r="A1665" s="247"/>
      <x:c r="B1665" s="248"/>
      <x:c r="C1665" s="247"/>
      <x:c r="D1665" s="248"/>
      <x:c r="E1665" s="248"/>
      <x:c r="F1665" s="247"/>
      <x:c r="G1665" s="247"/>
      <x:c r="H1665" s="247"/>
      <x:c r="I1665" s="247"/>
      <x:c r="J1665" s="249"/>
      <x:c r="K1665" s="247"/>
      <x:c r="L1665" s="247"/>
      <x:c r="M1665" s="113" t="str">
        <x:f>IF(A1665="","",IF(OR(D1665="",E1665=""),"",IF(E1665&lt;=D1665,1,0)))</x:f>
      </x:c>
      <x:c r="N1665" s="120" t="str">
        <x:f>IF(A1665="","",IF(OR(H1665="",I1665=""),"",IFERROR(I1665/H1665,0)))</x:f>
      </x:c>
      <x:c r="O1665" s="113" t="str">
        <x:f>IF(A1665="","",IF(OR(D1665="",E1665=""),"",MAX(0,E1665-D1665)))</x:f>
      </x:c>
      <x:c r="P1665" s="113" t="str">
        <x:f>IF(B1665="","",WEEKDAY(B1665,2))</x:f>
      </x:c>
      <x:c r="Q1665" s="113" t="str">
        <x:f>IF(B1665="","",MONTH(B1665))</x:f>
      </x:c>
      <x:c r="R1665" s="113" t="str">
        <x:f>IF(B1665="","",YEAR(B1665))</x:f>
      </x:c>
    </x:row>
    <x:row r="1666" ht="20" customHeight="1">
      <x:c r="A1666" s="247"/>
      <x:c r="B1666" s="248"/>
      <x:c r="C1666" s="247"/>
      <x:c r="D1666" s="248"/>
      <x:c r="E1666" s="248"/>
      <x:c r="F1666" s="247"/>
      <x:c r="G1666" s="247"/>
      <x:c r="H1666" s="247"/>
      <x:c r="I1666" s="247"/>
      <x:c r="J1666" s="249"/>
      <x:c r="K1666" s="247"/>
      <x:c r="L1666" s="247"/>
      <x:c r="M1666" s="113" t="str">
        <x:f>IF(A1666="","",IF(OR(D1666="",E1666=""),"",IF(E1666&lt;=D1666,1,0)))</x:f>
      </x:c>
      <x:c r="N1666" s="120" t="str">
        <x:f>IF(A1666="","",IF(OR(H1666="",I1666=""),"",IFERROR(I1666/H1666,0)))</x:f>
      </x:c>
      <x:c r="O1666" s="113" t="str">
        <x:f>IF(A1666="","",IF(OR(D1666="",E1666=""),"",MAX(0,E1666-D1666)))</x:f>
      </x:c>
      <x:c r="P1666" s="113" t="str">
        <x:f>IF(B1666="","",WEEKDAY(B1666,2))</x:f>
      </x:c>
      <x:c r="Q1666" s="113" t="str">
        <x:f>IF(B1666="","",MONTH(B1666))</x:f>
      </x:c>
      <x:c r="R1666" s="113" t="str">
        <x:f>IF(B1666="","",YEAR(B1666))</x:f>
      </x:c>
    </x:row>
    <x:row r="1667" ht="20" customHeight="1">
      <x:c r="A1667" s="247"/>
      <x:c r="B1667" s="248"/>
      <x:c r="C1667" s="247"/>
      <x:c r="D1667" s="248"/>
      <x:c r="E1667" s="248"/>
      <x:c r="F1667" s="247"/>
      <x:c r="G1667" s="247"/>
      <x:c r="H1667" s="247"/>
      <x:c r="I1667" s="247"/>
      <x:c r="J1667" s="249"/>
      <x:c r="K1667" s="247"/>
      <x:c r="L1667" s="247"/>
      <x:c r="M1667" s="113" t="str">
        <x:f>IF(A1667="","",IF(OR(D1667="",E1667=""),"",IF(E1667&lt;=D1667,1,0)))</x:f>
      </x:c>
      <x:c r="N1667" s="120" t="str">
        <x:f>IF(A1667="","",IF(OR(H1667="",I1667=""),"",IFERROR(I1667/H1667,0)))</x:f>
      </x:c>
      <x:c r="O1667" s="113" t="str">
        <x:f>IF(A1667="","",IF(OR(D1667="",E1667=""),"",MAX(0,E1667-D1667)))</x:f>
      </x:c>
      <x:c r="P1667" s="113" t="str">
        <x:f>IF(B1667="","",WEEKDAY(B1667,2))</x:f>
      </x:c>
      <x:c r="Q1667" s="113" t="str">
        <x:f>IF(B1667="","",MONTH(B1667))</x:f>
      </x:c>
      <x:c r="R1667" s="113" t="str">
        <x:f>IF(B1667="","",YEAR(B1667))</x:f>
      </x:c>
    </x:row>
    <x:row r="1668" ht="20" customHeight="1">
      <x:c r="A1668" s="247"/>
      <x:c r="B1668" s="248"/>
      <x:c r="C1668" s="247"/>
      <x:c r="D1668" s="248"/>
      <x:c r="E1668" s="248"/>
      <x:c r="F1668" s="247"/>
      <x:c r="G1668" s="247"/>
      <x:c r="H1668" s="247"/>
      <x:c r="I1668" s="247"/>
      <x:c r="J1668" s="249"/>
      <x:c r="K1668" s="247"/>
      <x:c r="L1668" s="247"/>
      <x:c r="M1668" s="113" t="str">
        <x:f>IF(A1668="","",IF(OR(D1668="",E1668=""),"",IF(E1668&lt;=D1668,1,0)))</x:f>
      </x:c>
      <x:c r="N1668" s="120" t="str">
        <x:f>IF(A1668="","",IF(OR(H1668="",I1668=""),"",IFERROR(I1668/H1668,0)))</x:f>
      </x:c>
      <x:c r="O1668" s="113" t="str">
        <x:f>IF(A1668="","",IF(OR(D1668="",E1668=""),"",MAX(0,E1668-D1668)))</x:f>
      </x:c>
      <x:c r="P1668" s="113" t="str">
        <x:f>IF(B1668="","",WEEKDAY(B1668,2))</x:f>
      </x:c>
      <x:c r="Q1668" s="113" t="str">
        <x:f>IF(B1668="","",MONTH(B1668))</x:f>
      </x:c>
      <x:c r="R1668" s="113" t="str">
        <x:f>IF(B1668="","",YEAR(B1668))</x:f>
      </x:c>
    </x:row>
    <x:row r="1669" ht="20" customHeight="1">
      <x:c r="A1669" s="247"/>
      <x:c r="B1669" s="248"/>
      <x:c r="C1669" s="247"/>
      <x:c r="D1669" s="248"/>
      <x:c r="E1669" s="248"/>
      <x:c r="F1669" s="247"/>
      <x:c r="G1669" s="247"/>
      <x:c r="H1669" s="247"/>
      <x:c r="I1669" s="247"/>
      <x:c r="J1669" s="249"/>
      <x:c r="K1669" s="247"/>
      <x:c r="L1669" s="247"/>
      <x:c r="M1669" s="113" t="str">
        <x:f>IF(A1669="","",IF(OR(D1669="",E1669=""),"",IF(E1669&lt;=D1669,1,0)))</x:f>
      </x:c>
      <x:c r="N1669" s="120" t="str">
        <x:f>IF(A1669="","",IF(OR(H1669="",I1669=""),"",IFERROR(I1669/H1669,0)))</x:f>
      </x:c>
      <x:c r="O1669" s="113" t="str">
        <x:f>IF(A1669="","",IF(OR(D1669="",E1669=""),"",MAX(0,E1669-D1669)))</x:f>
      </x:c>
      <x:c r="P1669" s="113" t="str">
        <x:f>IF(B1669="","",WEEKDAY(B1669,2))</x:f>
      </x:c>
      <x:c r="Q1669" s="113" t="str">
        <x:f>IF(B1669="","",MONTH(B1669))</x:f>
      </x:c>
      <x:c r="R1669" s="113" t="str">
        <x:f>IF(B1669="","",YEAR(B1669))</x:f>
      </x:c>
    </x:row>
    <x:row r="1670" ht="20" customHeight="1">
      <x:c r="A1670" s="247"/>
      <x:c r="B1670" s="248"/>
      <x:c r="C1670" s="247"/>
      <x:c r="D1670" s="248"/>
      <x:c r="E1670" s="248"/>
      <x:c r="F1670" s="247"/>
      <x:c r="G1670" s="247"/>
      <x:c r="H1670" s="247"/>
      <x:c r="I1670" s="247"/>
      <x:c r="J1670" s="249"/>
      <x:c r="K1670" s="247"/>
      <x:c r="L1670" s="247"/>
      <x:c r="M1670" s="113" t="str">
        <x:f>IF(A1670="","",IF(OR(D1670="",E1670=""),"",IF(E1670&lt;=D1670,1,0)))</x:f>
      </x:c>
      <x:c r="N1670" s="120" t="str">
        <x:f>IF(A1670="","",IF(OR(H1670="",I1670=""),"",IFERROR(I1670/H1670,0)))</x:f>
      </x:c>
      <x:c r="O1670" s="113" t="str">
        <x:f>IF(A1670="","",IF(OR(D1670="",E1670=""),"",MAX(0,E1670-D1670)))</x:f>
      </x:c>
      <x:c r="P1670" s="113" t="str">
        <x:f>IF(B1670="","",WEEKDAY(B1670,2))</x:f>
      </x:c>
      <x:c r="Q1670" s="113" t="str">
        <x:f>IF(B1670="","",MONTH(B1670))</x:f>
      </x:c>
      <x:c r="R1670" s="113" t="str">
        <x:f>IF(B1670="","",YEAR(B1670))</x:f>
      </x:c>
    </x:row>
    <x:row r="1671" ht="20" customHeight="1">
      <x:c r="A1671" s="247"/>
      <x:c r="B1671" s="248"/>
      <x:c r="C1671" s="247"/>
      <x:c r="D1671" s="248"/>
      <x:c r="E1671" s="248"/>
      <x:c r="F1671" s="247"/>
      <x:c r="G1671" s="247"/>
      <x:c r="H1671" s="247"/>
      <x:c r="I1671" s="247"/>
      <x:c r="J1671" s="249"/>
      <x:c r="K1671" s="247"/>
      <x:c r="L1671" s="247"/>
      <x:c r="M1671" s="113" t="str">
        <x:f>IF(A1671="","",IF(OR(D1671="",E1671=""),"",IF(E1671&lt;=D1671,1,0)))</x:f>
      </x:c>
      <x:c r="N1671" s="120" t="str">
        <x:f>IF(A1671="","",IF(OR(H1671="",I1671=""),"",IFERROR(I1671/H1671,0)))</x:f>
      </x:c>
      <x:c r="O1671" s="113" t="str">
        <x:f>IF(A1671="","",IF(OR(D1671="",E1671=""),"",MAX(0,E1671-D1671)))</x:f>
      </x:c>
      <x:c r="P1671" s="113" t="str">
        <x:f>IF(B1671="","",WEEKDAY(B1671,2))</x:f>
      </x:c>
      <x:c r="Q1671" s="113" t="str">
        <x:f>IF(B1671="","",MONTH(B1671))</x:f>
      </x:c>
      <x:c r="R1671" s="113" t="str">
        <x:f>IF(B1671="","",YEAR(B1671))</x:f>
      </x:c>
    </x:row>
    <x:row r="1672" ht="20" customHeight="1">
      <x:c r="A1672" s="247"/>
      <x:c r="B1672" s="248"/>
      <x:c r="C1672" s="247"/>
      <x:c r="D1672" s="248"/>
      <x:c r="E1672" s="248"/>
      <x:c r="F1672" s="247"/>
      <x:c r="G1672" s="247"/>
      <x:c r="H1672" s="247"/>
      <x:c r="I1672" s="247"/>
      <x:c r="J1672" s="249"/>
      <x:c r="K1672" s="247"/>
      <x:c r="L1672" s="247"/>
      <x:c r="M1672" s="113" t="str">
        <x:f>IF(A1672="","",IF(OR(D1672="",E1672=""),"",IF(E1672&lt;=D1672,1,0)))</x:f>
      </x:c>
      <x:c r="N1672" s="120" t="str">
        <x:f>IF(A1672="","",IF(OR(H1672="",I1672=""),"",IFERROR(I1672/H1672,0)))</x:f>
      </x:c>
      <x:c r="O1672" s="113" t="str">
        <x:f>IF(A1672="","",IF(OR(D1672="",E1672=""),"",MAX(0,E1672-D1672)))</x:f>
      </x:c>
      <x:c r="P1672" s="113" t="str">
        <x:f>IF(B1672="","",WEEKDAY(B1672,2))</x:f>
      </x:c>
      <x:c r="Q1672" s="113" t="str">
        <x:f>IF(B1672="","",MONTH(B1672))</x:f>
      </x:c>
      <x:c r="R1672" s="113" t="str">
        <x:f>IF(B1672="","",YEAR(B1672))</x:f>
      </x:c>
    </x:row>
    <x:row r="1673" ht="20" customHeight="1">
      <x:c r="A1673" s="247"/>
      <x:c r="B1673" s="248"/>
      <x:c r="C1673" s="247"/>
      <x:c r="D1673" s="248"/>
      <x:c r="E1673" s="248"/>
      <x:c r="F1673" s="247"/>
      <x:c r="G1673" s="247"/>
      <x:c r="H1673" s="247"/>
      <x:c r="I1673" s="247"/>
      <x:c r="J1673" s="249"/>
      <x:c r="K1673" s="247"/>
      <x:c r="L1673" s="247"/>
      <x:c r="M1673" s="113" t="str">
        <x:f>IF(A1673="","",IF(OR(D1673="",E1673=""),"",IF(E1673&lt;=D1673,1,0)))</x:f>
      </x:c>
      <x:c r="N1673" s="120" t="str">
        <x:f>IF(A1673="","",IF(OR(H1673="",I1673=""),"",IFERROR(I1673/H1673,0)))</x:f>
      </x:c>
      <x:c r="O1673" s="113" t="str">
        <x:f>IF(A1673="","",IF(OR(D1673="",E1673=""),"",MAX(0,E1673-D1673)))</x:f>
      </x:c>
      <x:c r="P1673" s="113" t="str">
        <x:f>IF(B1673="","",WEEKDAY(B1673,2))</x:f>
      </x:c>
      <x:c r="Q1673" s="113" t="str">
        <x:f>IF(B1673="","",MONTH(B1673))</x:f>
      </x:c>
      <x:c r="R1673" s="113" t="str">
        <x:f>IF(B1673="","",YEAR(B1673))</x:f>
      </x:c>
    </x:row>
    <x:row r="1674" ht="20" customHeight="1">
      <x:c r="A1674" s="247"/>
      <x:c r="B1674" s="248"/>
      <x:c r="C1674" s="247"/>
      <x:c r="D1674" s="248"/>
      <x:c r="E1674" s="248"/>
      <x:c r="F1674" s="247"/>
      <x:c r="G1674" s="247"/>
      <x:c r="H1674" s="247"/>
      <x:c r="I1674" s="247"/>
      <x:c r="J1674" s="249"/>
      <x:c r="K1674" s="247"/>
      <x:c r="L1674" s="247"/>
      <x:c r="M1674" s="113" t="str">
        <x:f>IF(A1674="","",IF(OR(D1674="",E1674=""),"",IF(E1674&lt;=D1674,1,0)))</x:f>
      </x:c>
      <x:c r="N1674" s="120" t="str">
        <x:f>IF(A1674="","",IF(OR(H1674="",I1674=""),"",IFERROR(I1674/H1674,0)))</x:f>
      </x:c>
      <x:c r="O1674" s="113" t="str">
        <x:f>IF(A1674="","",IF(OR(D1674="",E1674=""),"",MAX(0,E1674-D1674)))</x:f>
      </x:c>
      <x:c r="P1674" s="113" t="str">
        <x:f>IF(B1674="","",WEEKDAY(B1674,2))</x:f>
      </x:c>
      <x:c r="Q1674" s="113" t="str">
        <x:f>IF(B1674="","",MONTH(B1674))</x:f>
      </x:c>
      <x:c r="R1674" s="113" t="str">
        <x:f>IF(B1674="","",YEAR(B1674))</x:f>
      </x:c>
    </x:row>
    <x:row r="1675" ht="20" customHeight="1">
      <x:c r="A1675" s="247"/>
      <x:c r="B1675" s="248"/>
      <x:c r="C1675" s="247"/>
      <x:c r="D1675" s="248"/>
      <x:c r="E1675" s="248"/>
      <x:c r="F1675" s="247"/>
      <x:c r="G1675" s="247"/>
      <x:c r="H1675" s="247"/>
      <x:c r="I1675" s="247"/>
      <x:c r="J1675" s="249"/>
      <x:c r="K1675" s="247"/>
      <x:c r="L1675" s="247"/>
      <x:c r="M1675" s="113" t="str">
        <x:f>IF(A1675="","",IF(OR(D1675="",E1675=""),"",IF(E1675&lt;=D1675,1,0)))</x:f>
      </x:c>
      <x:c r="N1675" s="120" t="str">
        <x:f>IF(A1675="","",IF(OR(H1675="",I1675=""),"",IFERROR(I1675/H1675,0)))</x:f>
      </x:c>
      <x:c r="O1675" s="113" t="str">
        <x:f>IF(A1675="","",IF(OR(D1675="",E1675=""),"",MAX(0,E1675-D1675)))</x:f>
      </x:c>
      <x:c r="P1675" s="113" t="str">
        <x:f>IF(B1675="","",WEEKDAY(B1675,2))</x:f>
      </x:c>
      <x:c r="Q1675" s="113" t="str">
        <x:f>IF(B1675="","",MONTH(B1675))</x:f>
      </x:c>
      <x:c r="R1675" s="113" t="str">
        <x:f>IF(B1675="","",YEAR(B1675))</x:f>
      </x:c>
    </x:row>
    <x:row r="1676" ht="20" customHeight="1">
      <x:c r="A1676" s="247"/>
      <x:c r="B1676" s="248"/>
      <x:c r="C1676" s="247"/>
      <x:c r="D1676" s="248"/>
      <x:c r="E1676" s="248"/>
      <x:c r="F1676" s="247"/>
      <x:c r="G1676" s="247"/>
      <x:c r="H1676" s="247"/>
      <x:c r="I1676" s="247"/>
      <x:c r="J1676" s="249"/>
      <x:c r="K1676" s="247"/>
      <x:c r="L1676" s="247"/>
      <x:c r="M1676" s="113" t="str">
        <x:f>IF(A1676="","",IF(OR(D1676="",E1676=""),"",IF(E1676&lt;=D1676,1,0)))</x:f>
      </x:c>
      <x:c r="N1676" s="120" t="str">
        <x:f>IF(A1676="","",IF(OR(H1676="",I1676=""),"",IFERROR(I1676/H1676,0)))</x:f>
      </x:c>
      <x:c r="O1676" s="113" t="str">
        <x:f>IF(A1676="","",IF(OR(D1676="",E1676=""),"",MAX(0,E1676-D1676)))</x:f>
      </x:c>
      <x:c r="P1676" s="113" t="str">
        <x:f>IF(B1676="","",WEEKDAY(B1676,2))</x:f>
      </x:c>
      <x:c r="Q1676" s="113" t="str">
        <x:f>IF(B1676="","",MONTH(B1676))</x:f>
      </x:c>
      <x:c r="R1676" s="113" t="str">
        <x:f>IF(B1676="","",YEAR(B1676))</x:f>
      </x:c>
    </x:row>
    <x:row r="1677" ht="20" customHeight="1">
      <x:c r="A1677" s="247"/>
      <x:c r="B1677" s="248"/>
      <x:c r="C1677" s="247"/>
      <x:c r="D1677" s="248"/>
      <x:c r="E1677" s="248"/>
      <x:c r="F1677" s="247"/>
      <x:c r="G1677" s="247"/>
      <x:c r="H1677" s="247"/>
      <x:c r="I1677" s="247"/>
      <x:c r="J1677" s="249"/>
      <x:c r="K1677" s="247"/>
      <x:c r="L1677" s="247"/>
      <x:c r="M1677" s="113" t="str">
        <x:f>IF(A1677="","",IF(OR(D1677="",E1677=""),"",IF(E1677&lt;=D1677,1,0)))</x:f>
      </x:c>
      <x:c r="N1677" s="120" t="str">
        <x:f>IF(A1677="","",IF(OR(H1677="",I1677=""),"",IFERROR(I1677/H1677,0)))</x:f>
      </x:c>
      <x:c r="O1677" s="113" t="str">
        <x:f>IF(A1677="","",IF(OR(D1677="",E1677=""),"",MAX(0,E1677-D1677)))</x:f>
      </x:c>
      <x:c r="P1677" s="113" t="str">
        <x:f>IF(B1677="","",WEEKDAY(B1677,2))</x:f>
      </x:c>
      <x:c r="Q1677" s="113" t="str">
        <x:f>IF(B1677="","",MONTH(B1677))</x:f>
      </x:c>
      <x:c r="R1677" s="113" t="str">
        <x:f>IF(B1677="","",YEAR(B1677))</x:f>
      </x:c>
    </x:row>
    <x:row r="1678" ht="20" customHeight="1">
      <x:c r="A1678" s="247"/>
      <x:c r="B1678" s="248"/>
      <x:c r="C1678" s="247"/>
      <x:c r="D1678" s="248"/>
      <x:c r="E1678" s="248"/>
      <x:c r="F1678" s="247"/>
      <x:c r="G1678" s="247"/>
      <x:c r="H1678" s="247"/>
      <x:c r="I1678" s="247"/>
      <x:c r="J1678" s="249"/>
      <x:c r="K1678" s="247"/>
      <x:c r="L1678" s="247"/>
      <x:c r="M1678" s="113" t="str">
        <x:f>IF(A1678="","",IF(OR(D1678="",E1678=""),"",IF(E1678&lt;=D1678,1,0)))</x:f>
      </x:c>
      <x:c r="N1678" s="120" t="str">
        <x:f>IF(A1678="","",IF(OR(H1678="",I1678=""),"",IFERROR(I1678/H1678,0)))</x:f>
      </x:c>
      <x:c r="O1678" s="113" t="str">
        <x:f>IF(A1678="","",IF(OR(D1678="",E1678=""),"",MAX(0,E1678-D1678)))</x:f>
      </x:c>
      <x:c r="P1678" s="113" t="str">
        <x:f>IF(B1678="","",WEEKDAY(B1678,2))</x:f>
      </x:c>
      <x:c r="Q1678" s="113" t="str">
        <x:f>IF(B1678="","",MONTH(B1678))</x:f>
      </x:c>
      <x:c r="R1678" s="113" t="str">
        <x:f>IF(B1678="","",YEAR(B1678))</x:f>
      </x:c>
    </x:row>
    <x:row r="1679" ht="20" customHeight="1">
      <x:c r="A1679" s="247"/>
      <x:c r="B1679" s="248"/>
      <x:c r="C1679" s="247"/>
      <x:c r="D1679" s="248"/>
      <x:c r="E1679" s="248"/>
      <x:c r="F1679" s="247"/>
      <x:c r="G1679" s="247"/>
      <x:c r="H1679" s="247"/>
      <x:c r="I1679" s="247"/>
      <x:c r="J1679" s="249"/>
      <x:c r="K1679" s="247"/>
      <x:c r="L1679" s="247"/>
      <x:c r="M1679" s="113" t="str">
        <x:f>IF(A1679="","",IF(OR(D1679="",E1679=""),"",IF(E1679&lt;=D1679,1,0)))</x:f>
      </x:c>
      <x:c r="N1679" s="120" t="str">
        <x:f>IF(A1679="","",IF(OR(H1679="",I1679=""),"",IFERROR(I1679/H1679,0)))</x:f>
      </x:c>
      <x:c r="O1679" s="113" t="str">
        <x:f>IF(A1679="","",IF(OR(D1679="",E1679=""),"",MAX(0,E1679-D1679)))</x:f>
      </x:c>
      <x:c r="P1679" s="113" t="str">
        <x:f>IF(B1679="","",WEEKDAY(B1679,2))</x:f>
      </x:c>
      <x:c r="Q1679" s="113" t="str">
        <x:f>IF(B1679="","",MONTH(B1679))</x:f>
      </x:c>
      <x:c r="R1679" s="113" t="str">
        <x:f>IF(B1679="","",YEAR(B1679))</x:f>
      </x:c>
    </x:row>
    <x:row r="1680" ht="20" customHeight="1">
      <x:c r="A1680" s="247"/>
      <x:c r="B1680" s="248"/>
      <x:c r="C1680" s="247"/>
      <x:c r="D1680" s="248"/>
      <x:c r="E1680" s="248"/>
      <x:c r="F1680" s="247"/>
      <x:c r="G1680" s="247"/>
      <x:c r="H1680" s="247"/>
      <x:c r="I1680" s="247"/>
      <x:c r="J1680" s="249"/>
      <x:c r="K1680" s="247"/>
      <x:c r="L1680" s="247"/>
      <x:c r="M1680" s="113" t="str">
        <x:f>IF(A1680="","",IF(OR(D1680="",E1680=""),"",IF(E1680&lt;=D1680,1,0)))</x:f>
      </x:c>
      <x:c r="N1680" s="120" t="str">
        <x:f>IF(A1680="","",IF(OR(H1680="",I1680=""),"",IFERROR(I1680/H1680,0)))</x:f>
      </x:c>
      <x:c r="O1680" s="113" t="str">
        <x:f>IF(A1680="","",IF(OR(D1680="",E1680=""),"",MAX(0,E1680-D1680)))</x:f>
      </x:c>
      <x:c r="P1680" s="113" t="str">
        <x:f>IF(B1680="","",WEEKDAY(B1680,2))</x:f>
      </x:c>
      <x:c r="Q1680" s="113" t="str">
        <x:f>IF(B1680="","",MONTH(B1680))</x:f>
      </x:c>
      <x:c r="R1680" s="113" t="str">
        <x:f>IF(B1680="","",YEAR(B1680))</x:f>
      </x:c>
    </x:row>
    <x:row r="1681" ht="20" customHeight="1">
      <x:c r="A1681" s="247"/>
      <x:c r="B1681" s="248"/>
      <x:c r="C1681" s="247"/>
      <x:c r="D1681" s="248"/>
      <x:c r="E1681" s="248"/>
      <x:c r="F1681" s="247"/>
      <x:c r="G1681" s="247"/>
      <x:c r="H1681" s="247"/>
      <x:c r="I1681" s="247"/>
      <x:c r="J1681" s="249"/>
      <x:c r="K1681" s="247"/>
      <x:c r="L1681" s="247"/>
      <x:c r="M1681" s="113" t="str">
        <x:f>IF(A1681="","",IF(OR(D1681="",E1681=""),"",IF(E1681&lt;=D1681,1,0)))</x:f>
      </x:c>
      <x:c r="N1681" s="120" t="str">
        <x:f>IF(A1681="","",IF(OR(H1681="",I1681=""),"",IFERROR(I1681/H1681,0)))</x:f>
      </x:c>
      <x:c r="O1681" s="113" t="str">
        <x:f>IF(A1681="","",IF(OR(D1681="",E1681=""),"",MAX(0,E1681-D1681)))</x:f>
      </x:c>
      <x:c r="P1681" s="113" t="str">
        <x:f>IF(B1681="","",WEEKDAY(B1681,2))</x:f>
      </x:c>
      <x:c r="Q1681" s="113" t="str">
        <x:f>IF(B1681="","",MONTH(B1681))</x:f>
      </x:c>
      <x:c r="R1681" s="113" t="str">
        <x:f>IF(B1681="","",YEAR(B1681))</x:f>
      </x:c>
    </x:row>
    <x:row r="1682" ht="20" customHeight="1">
      <x:c r="A1682" s="247"/>
      <x:c r="B1682" s="248"/>
      <x:c r="C1682" s="247"/>
      <x:c r="D1682" s="248"/>
      <x:c r="E1682" s="248"/>
      <x:c r="F1682" s="247"/>
      <x:c r="G1682" s="247"/>
      <x:c r="H1682" s="247"/>
      <x:c r="I1682" s="247"/>
      <x:c r="J1682" s="249"/>
      <x:c r="K1682" s="247"/>
      <x:c r="L1682" s="247"/>
      <x:c r="M1682" s="113" t="str">
        <x:f>IF(A1682="","",IF(OR(D1682="",E1682=""),"",IF(E1682&lt;=D1682,1,0)))</x:f>
      </x:c>
      <x:c r="N1682" s="120" t="str">
        <x:f>IF(A1682="","",IF(OR(H1682="",I1682=""),"",IFERROR(I1682/H1682,0)))</x:f>
      </x:c>
      <x:c r="O1682" s="113" t="str">
        <x:f>IF(A1682="","",IF(OR(D1682="",E1682=""),"",MAX(0,E1682-D1682)))</x:f>
      </x:c>
      <x:c r="P1682" s="113" t="str">
        <x:f>IF(B1682="","",WEEKDAY(B1682,2))</x:f>
      </x:c>
      <x:c r="Q1682" s="113" t="str">
        <x:f>IF(B1682="","",MONTH(B1682))</x:f>
      </x:c>
      <x:c r="R1682" s="113" t="str">
        <x:f>IF(B1682="","",YEAR(B1682))</x:f>
      </x:c>
    </x:row>
    <x:row r="1683" ht="20" customHeight="1">
      <x:c r="A1683" s="247"/>
      <x:c r="B1683" s="248"/>
      <x:c r="C1683" s="247"/>
      <x:c r="D1683" s="248"/>
      <x:c r="E1683" s="248"/>
      <x:c r="F1683" s="247"/>
      <x:c r="G1683" s="247"/>
      <x:c r="H1683" s="247"/>
      <x:c r="I1683" s="247"/>
      <x:c r="J1683" s="249"/>
      <x:c r="K1683" s="247"/>
      <x:c r="L1683" s="247"/>
      <x:c r="M1683" s="113" t="str">
        <x:f>IF(A1683="","",IF(OR(D1683="",E1683=""),"",IF(E1683&lt;=D1683,1,0)))</x:f>
      </x:c>
      <x:c r="N1683" s="120" t="str">
        <x:f>IF(A1683="","",IF(OR(H1683="",I1683=""),"",IFERROR(I1683/H1683,0)))</x:f>
      </x:c>
      <x:c r="O1683" s="113" t="str">
        <x:f>IF(A1683="","",IF(OR(D1683="",E1683=""),"",MAX(0,E1683-D1683)))</x:f>
      </x:c>
      <x:c r="P1683" s="113" t="str">
        <x:f>IF(B1683="","",WEEKDAY(B1683,2))</x:f>
      </x:c>
      <x:c r="Q1683" s="113" t="str">
        <x:f>IF(B1683="","",MONTH(B1683))</x:f>
      </x:c>
      <x:c r="R1683" s="113" t="str">
        <x:f>IF(B1683="","",YEAR(B1683))</x:f>
      </x:c>
    </x:row>
    <x:row r="1684" ht="20" customHeight="1">
      <x:c r="A1684" s="247"/>
      <x:c r="B1684" s="248"/>
      <x:c r="C1684" s="247"/>
      <x:c r="D1684" s="248"/>
      <x:c r="E1684" s="248"/>
      <x:c r="F1684" s="247"/>
      <x:c r="G1684" s="247"/>
      <x:c r="H1684" s="247"/>
      <x:c r="I1684" s="247"/>
      <x:c r="J1684" s="249"/>
      <x:c r="K1684" s="247"/>
      <x:c r="L1684" s="247"/>
      <x:c r="M1684" s="113" t="str">
        <x:f>IF(A1684="","",IF(OR(D1684="",E1684=""),"",IF(E1684&lt;=D1684,1,0)))</x:f>
      </x:c>
      <x:c r="N1684" s="120" t="str">
        <x:f>IF(A1684="","",IF(OR(H1684="",I1684=""),"",IFERROR(I1684/H1684,0)))</x:f>
      </x:c>
      <x:c r="O1684" s="113" t="str">
        <x:f>IF(A1684="","",IF(OR(D1684="",E1684=""),"",MAX(0,E1684-D1684)))</x:f>
      </x:c>
      <x:c r="P1684" s="113" t="str">
        <x:f>IF(B1684="","",WEEKDAY(B1684,2))</x:f>
      </x:c>
      <x:c r="Q1684" s="113" t="str">
        <x:f>IF(B1684="","",MONTH(B1684))</x:f>
      </x:c>
      <x:c r="R1684" s="113" t="str">
        <x:f>IF(B1684="","",YEAR(B1684))</x:f>
      </x:c>
    </x:row>
    <x:row r="1685" ht="20" customHeight="1">
      <x:c r="A1685" s="247"/>
      <x:c r="B1685" s="248"/>
      <x:c r="C1685" s="247"/>
      <x:c r="D1685" s="248"/>
      <x:c r="E1685" s="248"/>
      <x:c r="F1685" s="247"/>
      <x:c r="G1685" s="247"/>
      <x:c r="H1685" s="247"/>
      <x:c r="I1685" s="247"/>
      <x:c r="J1685" s="249"/>
      <x:c r="K1685" s="247"/>
      <x:c r="L1685" s="247"/>
      <x:c r="M1685" s="113" t="str">
        <x:f>IF(A1685="","",IF(OR(D1685="",E1685=""),"",IF(E1685&lt;=D1685,1,0)))</x:f>
      </x:c>
      <x:c r="N1685" s="120" t="str">
        <x:f>IF(A1685="","",IF(OR(H1685="",I1685=""),"",IFERROR(I1685/H1685,0)))</x:f>
      </x:c>
      <x:c r="O1685" s="113" t="str">
        <x:f>IF(A1685="","",IF(OR(D1685="",E1685=""),"",MAX(0,E1685-D1685)))</x:f>
      </x:c>
      <x:c r="P1685" s="113" t="str">
        <x:f>IF(B1685="","",WEEKDAY(B1685,2))</x:f>
      </x:c>
      <x:c r="Q1685" s="113" t="str">
        <x:f>IF(B1685="","",MONTH(B1685))</x:f>
      </x:c>
      <x:c r="R1685" s="113" t="str">
        <x:f>IF(B1685="","",YEAR(B1685))</x:f>
      </x:c>
    </x:row>
    <x:row r="1686" ht="20" customHeight="1">
      <x:c r="A1686" s="247"/>
      <x:c r="B1686" s="248"/>
      <x:c r="C1686" s="247"/>
      <x:c r="D1686" s="248"/>
      <x:c r="E1686" s="248"/>
      <x:c r="F1686" s="247"/>
      <x:c r="G1686" s="247"/>
      <x:c r="H1686" s="247"/>
      <x:c r="I1686" s="247"/>
      <x:c r="J1686" s="249"/>
      <x:c r="K1686" s="247"/>
      <x:c r="L1686" s="247"/>
      <x:c r="M1686" s="113" t="str">
        <x:f>IF(A1686="","",IF(OR(D1686="",E1686=""),"",IF(E1686&lt;=D1686,1,0)))</x:f>
      </x:c>
      <x:c r="N1686" s="120" t="str">
        <x:f>IF(A1686="","",IF(OR(H1686="",I1686=""),"",IFERROR(I1686/H1686,0)))</x:f>
      </x:c>
      <x:c r="O1686" s="113" t="str">
        <x:f>IF(A1686="","",IF(OR(D1686="",E1686=""),"",MAX(0,E1686-D1686)))</x:f>
      </x:c>
      <x:c r="P1686" s="113" t="str">
        <x:f>IF(B1686="","",WEEKDAY(B1686,2))</x:f>
      </x:c>
      <x:c r="Q1686" s="113" t="str">
        <x:f>IF(B1686="","",MONTH(B1686))</x:f>
      </x:c>
      <x:c r="R1686" s="113" t="str">
        <x:f>IF(B1686="","",YEAR(B1686))</x:f>
      </x:c>
    </x:row>
    <x:row r="1687" ht="20" customHeight="1">
      <x:c r="A1687" s="247"/>
      <x:c r="B1687" s="248"/>
      <x:c r="C1687" s="247"/>
      <x:c r="D1687" s="248"/>
      <x:c r="E1687" s="248"/>
      <x:c r="F1687" s="247"/>
      <x:c r="G1687" s="247"/>
      <x:c r="H1687" s="247"/>
      <x:c r="I1687" s="247"/>
      <x:c r="J1687" s="249"/>
      <x:c r="K1687" s="247"/>
      <x:c r="L1687" s="247"/>
      <x:c r="M1687" s="113" t="str">
        <x:f>IF(A1687="","",IF(OR(D1687="",E1687=""),"",IF(E1687&lt;=D1687,1,0)))</x:f>
      </x:c>
      <x:c r="N1687" s="120" t="str">
        <x:f>IF(A1687="","",IF(OR(H1687="",I1687=""),"",IFERROR(I1687/H1687,0)))</x:f>
      </x:c>
      <x:c r="O1687" s="113" t="str">
        <x:f>IF(A1687="","",IF(OR(D1687="",E1687=""),"",MAX(0,E1687-D1687)))</x:f>
      </x:c>
      <x:c r="P1687" s="113" t="str">
        <x:f>IF(B1687="","",WEEKDAY(B1687,2))</x:f>
      </x:c>
      <x:c r="Q1687" s="113" t="str">
        <x:f>IF(B1687="","",MONTH(B1687))</x:f>
      </x:c>
      <x:c r="R1687" s="113" t="str">
        <x:f>IF(B1687="","",YEAR(B1687))</x:f>
      </x:c>
    </x:row>
    <x:row r="1688" ht="20" customHeight="1">
      <x:c r="A1688" s="247"/>
      <x:c r="B1688" s="248"/>
      <x:c r="C1688" s="247"/>
      <x:c r="D1688" s="248"/>
      <x:c r="E1688" s="248"/>
      <x:c r="F1688" s="247"/>
      <x:c r="G1688" s="247"/>
      <x:c r="H1688" s="247"/>
      <x:c r="I1688" s="247"/>
      <x:c r="J1688" s="249"/>
      <x:c r="K1688" s="247"/>
      <x:c r="L1688" s="247"/>
      <x:c r="M1688" s="113" t="str">
        <x:f>IF(A1688="","",IF(OR(D1688="",E1688=""),"",IF(E1688&lt;=D1688,1,0)))</x:f>
      </x:c>
      <x:c r="N1688" s="120" t="str">
        <x:f>IF(A1688="","",IF(OR(H1688="",I1688=""),"",IFERROR(I1688/H1688,0)))</x:f>
      </x:c>
      <x:c r="O1688" s="113" t="str">
        <x:f>IF(A1688="","",IF(OR(D1688="",E1688=""),"",MAX(0,E1688-D1688)))</x:f>
      </x:c>
      <x:c r="P1688" s="113" t="str">
        <x:f>IF(B1688="","",WEEKDAY(B1688,2))</x:f>
      </x:c>
      <x:c r="Q1688" s="113" t="str">
        <x:f>IF(B1688="","",MONTH(B1688))</x:f>
      </x:c>
      <x:c r="R1688" s="113" t="str">
        <x:f>IF(B1688="","",YEAR(B1688))</x:f>
      </x:c>
    </x:row>
    <x:row r="1689" ht="20" customHeight="1">
      <x:c r="A1689" s="247"/>
      <x:c r="B1689" s="248"/>
      <x:c r="C1689" s="247"/>
      <x:c r="D1689" s="248"/>
      <x:c r="E1689" s="248"/>
      <x:c r="F1689" s="247"/>
      <x:c r="G1689" s="247"/>
      <x:c r="H1689" s="247"/>
      <x:c r="I1689" s="247"/>
      <x:c r="J1689" s="249"/>
      <x:c r="K1689" s="247"/>
      <x:c r="L1689" s="247"/>
      <x:c r="M1689" s="113" t="str">
        <x:f>IF(A1689="","",IF(OR(D1689="",E1689=""),"",IF(E1689&lt;=D1689,1,0)))</x:f>
      </x:c>
      <x:c r="N1689" s="120" t="str">
        <x:f>IF(A1689="","",IF(OR(H1689="",I1689=""),"",IFERROR(I1689/H1689,0)))</x:f>
      </x:c>
      <x:c r="O1689" s="113" t="str">
        <x:f>IF(A1689="","",IF(OR(D1689="",E1689=""),"",MAX(0,E1689-D1689)))</x:f>
      </x:c>
      <x:c r="P1689" s="113" t="str">
        <x:f>IF(B1689="","",WEEKDAY(B1689,2))</x:f>
      </x:c>
      <x:c r="Q1689" s="113" t="str">
        <x:f>IF(B1689="","",MONTH(B1689))</x:f>
      </x:c>
      <x:c r="R1689" s="113" t="str">
        <x:f>IF(B1689="","",YEAR(B1689))</x:f>
      </x:c>
    </x:row>
    <x:row r="1690" ht="20" customHeight="1">
      <x:c r="A1690" s="247"/>
      <x:c r="B1690" s="248"/>
      <x:c r="C1690" s="247"/>
      <x:c r="D1690" s="248"/>
      <x:c r="E1690" s="248"/>
      <x:c r="F1690" s="247"/>
      <x:c r="G1690" s="247"/>
      <x:c r="H1690" s="247"/>
      <x:c r="I1690" s="247"/>
      <x:c r="J1690" s="249"/>
      <x:c r="K1690" s="247"/>
      <x:c r="L1690" s="247"/>
      <x:c r="M1690" s="113" t="str">
        <x:f>IF(A1690="","",IF(OR(D1690="",E1690=""),"",IF(E1690&lt;=D1690,1,0)))</x:f>
      </x:c>
      <x:c r="N1690" s="120" t="str">
        <x:f>IF(A1690="","",IF(OR(H1690="",I1690=""),"",IFERROR(I1690/H1690,0)))</x:f>
      </x:c>
      <x:c r="O1690" s="113" t="str">
        <x:f>IF(A1690="","",IF(OR(D1690="",E1690=""),"",MAX(0,E1690-D1690)))</x:f>
      </x:c>
      <x:c r="P1690" s="113" t="str">
        <x:f>IF(B1690="","",WEEKDAY(B1690,2))</x:f>
      </x:c>
      <x:c r="Q1690" s="113" t="str">
        <x:f>IF(B1690="","",MONTH(B1690))</x:f>
      </x:c>
      <x:c r="R1690" s="113" t="str">
        <x:f>IF(B1690="","",YEAR(B1690))</x:f>
      </x:c>
    </x:row>
    <x:row r="1691" ht="20" customHeight="1">
      <x:c r="A1691" s="247"/>
      <x:c r="B1691" s="248"/>
      <x:c r="C1691" s="247"/>
      <x:c r="D1691" s="248"/>
      <x:c r="E1691" s="248"/>
      <x:c r="F1691" s="247"/>
      <x:c r="G1691" s="247"/>
      <x:c r="H1691" s="247"/>
      <x:c r="I1691" s="247"/>
      <x:c r="J1691" s="249"/>
      <x:c r="K1691" s="247"/>
      <x:c r="L1691" s="247"/>
      <x:c r="M1691" s="113" t="str">
        <x:f>IF(A1691="","",IF(OR(D1691="",E1691=""),"",IF(E1691&lt;=D1691,1,0)))</x:f>
      </x:c>
      <x:c r="N1691" s="120" t="str">
        <x:f>IF(A1691="","",IF(OR(H1691="",I1691=""),"",IFERROR(I1691/H1691,0)))</x:f>
      </x:c>
      <x:c r="O1691" s="113" t="str">
        <x:f>IF(A1691="","",IF(OR(D1691="",E1691=""),"",MAX(0,E1691-D1691)))</x:f>
      </x:c>
      <x:c r="P1691" s="113" t="str">
        <x:f>IF(B1691="","",WEEKDAY(B1691,2))</x:f>
      </x:c>
      <x:c r="Q1691" s="113" t="str">
        <x:f>IF(B1691="","",MONTH(B1691))</x:f>
      </x:c>
      <x:c r="R1691" s="113" t="str">
        <x:f>IF(B1691="","",YEAR(B1691))</x:f>
      </x:c>
    </x:row>
    <x:row r="1692" ht="20" customHeight="1">
      <x:c r="A1692" s="247"/>
      <x:c r="B1692" s="248"/>
      <x:c r="C1692" s="247"/>
      <x:c r="D1692" s="248"/>
      <x:c r="E1692" s="248"/>
      <x:c r="F1692" s="247"/>
      <x:c r="G1692" s="247"/>
      <x:c r="H1692" s="247"/>
      <x:c r="I1692" s="247"/>
      <x:c r="J1692" s="249"/>
      <x:c r="K1692" s="247"/>
      <x:c r="L1692" s="247"/>
      <x:c r="M1692" s="113" t="str">
        <x:f>IF(A1692="","",IF(OR(D1692="",E1692=""),"",IF(E1692&lt;=D1692,1,0)))</x:f>
      </x:c>
      <x:c r="N1692" s="120" t="str">
        <x:f>IF(A1692="","",IF(OR(H1692="",I1692=""),"",IFERROR(I1692/H1692,0)))</x:f>
      </x:c>
      <x:c r="O1692" s="113" t="str">
        <x:f>IF(A1692="","",IF(OR(D1692="",E1692=""),"",MAX(0,E1692-D1692)))</x:f>
      </x:c>
      <x:c r="P1692" s="113" t="str">
        <x:f>IF(B1692="","",WEEKDAY(B1692,2))</x:f>
      </x:c>
      <x:c r="Q1692" s="113" t="str">
        <x:f>IF(B1692="","",MONTH(B1692))</x:f>
      </x:c>
      <x:c r="R1692" s="113" t="str">
        <x:f>IF(B1692="","",YEAR(B1692))</x:f>
      </x:c>
    </x:row>
    <x:row r="1693" ht="20" customHeight="1">
      <x:c r="A1693" s="247"/>
      <x:c r="B1693" s="248"/>
      <x:c r="C1693" s="247"/>
      <x:c r="D1693" s="248"/>
      <x:c r="E1693" s="248"/>
      <x:c r="F1693" s="247"/>
      <x:c r="G1693" s="247"/>
      <x:c r="H1693" s="247"/>
      <x:c r="I1693" s="247"/>
      <x:c r="J1693" s="249"/>
      <x:c r="K1693" s="247"/>
      <x:c r="L1693" s="247"/>
      <x:c r="M1693" s="113" t="str">
        <x:f>IF(A1693="","",IF(OR(D1693="",E1693=""),"",IF(E1693&lt;=D1693,1,0)))</x:f>
      </x:c>
      <x:c r="N1693" s="120" t="str">
        <x:f>IF(A1693="","",IF(OR(H1693="",I1693=""),"",IFERROR(I1693/H1693,0)))</x:f>
      </x:c>
      <x:c r="O1693" s="113" t="str">
        <x:f>IF(A1693="","",IF(OR(D1693="",E1693=""),"",MAX(0,E1693-D1693)))</x:f>
      </x:c>
      <x:c r="P1693" s="113" t="str">
        <x:f>IF(B1693="","",WEEKDAY(B1693,2))</x:f>
      </x:c>
      <x:c r="Q1693" s="113" t="str">
        <x:f>IF(B1693="","",MONTH(B1693))</x:f>
      </x:c>
      <x:c r="R1693" s="113" t="str">
        <x:f>IF(B1693="","",YEAR(B1693))</x:f>
      </x:c>
    </x:row>
    <x:row r="1694" ht="20" customHeight="1">
      <x:c r="A1694" s="247"/>
      <x:c r="B1694" s="248"/>
      <x:c r="C1694" s="247"/>
      <x:c r="D1694" s="248"/>
      <x:c r="E1694" s="248"/>
      <x:c r="F1694" s="247"/>
      <x:c r="G1694" s="247"/>
      <x:c r="H1694" s="247"/>
      <x:c r="I1694" s="247"/>
      <x:c r="J1694" s="249"/>
      <x:c r="K1694" s="247"/>
      <x:c r="L1694" s="247"/>
      <x:c r="M1694" s="113" t="str">
        <x:f>IF(A1694="","",IF(OR(D1694="",E1694=""),"",IF(E1694&lt;=D1694,1,0)))</x:f>
      </x:c>
      <x:c r="N1694" s="120" t="str">
        <x:f>IF(A1694="","",IF(OR(H1694="",I1694=""),"",IFERROR(I1694/H1694,0)))</x:f>
      </x:c>
      <x:c r="O1694" s="113" t="str">
        <x:f>IF(A1694="","",IF(OR(D1694="",E1694=""),"",MAX(0,E1694-D1694)))</x:f>
      </x:c>
      <x:c r="P1694" s="113" t="str">
        <x:f>IF(B1694="","",WEEKDAY(B1694,2))</x:f>
      </x:c>
      <x:c r="Q1694" s="113" t="str">
        <x:f>IF(B1694="","",MONTH(B1694))</x:f>
      </x:c>
      <x:c r="R1694" s="113" t="str">
        <x:f>IF(B1694="","",YEAR(B1694))</x:f>
      </x:c>
    </x:row>
    <x:row r="1695" ht="20" customHeight="1">
      <x:c r="A1695" s="247"/>
      <x:c r="B1695" s="248"/>
      <x:c r="C1695" s="247"/>
      <x:c r="D1695" s="248"/>
      <x:c r="E1695" s="248"/>
      <x:c r="F1695" s="247"/>
      <x:c r="G1695" s="247"/>
      <x:c r="H1695" s="247"/>
      <x:c r="I1695" s="247"/>
      <x:c r="J1695" s="249"/>
      <x:c r="K1695" s="247"/>
      <x:c r="L1695" s="247"/>
      <x:c r="M1695" s="113" t="str">
        <x:f>IF(A1695="","",IF(OR(D1695="",E1695=""),"",IF(E1695&lt;=D1695,1,0)))</x:f>
      </x:c>
      <x:c r="N1695" s="120" t="str">
        <x:f>IF(A1695="","",IF(OR(H1695="",I1695=""),"",IFERROR(I1695/H1695,0)))</x:f>
      </x:c>
      <x:c r="O1695" s="113" t="str">
        <x:f>IF(A1695="","",IF(OR(D1695="",E1695=""),"",MAX(0,E1695-D1695)))</x:f>
      </x:c>
      <x:c r="P1695" s="113" t="str">
        <x:f>IF(B1695="","",WEEKDAY(B1695,2))</x:f>
      </x:c>
      <x:c r="Q1695" s="113" t="str">
        <x:f>IF(B1695="","",MONTH(B1695))</x:f>
      </x:c>
      <x:c r="R1695" s="113" t="str">
        <x:f>IF(B1695="","",YEAR(B1695))</x:f>
      </x:c>
    </x:row>
    <x:row r="1696" ht="20" customHeight="1">
      <x:c r="A1696" s="247"/>
      <x:c r="B1696" s="248"/>
      <x:c r="C1696" s="247"/>
      <x:c r="D1696" s="248"/>
      <x:c r="E1696" s="248"/>
      <x:c r="F1696" s="247"/>
      <x:c r="G1696" s="247"/>
      <x:c r="H1696" s="247"/>
      <x:c r="I1696" s="247"/>
      <x:c r="J1696" s="249"/>
      <x:c r="K1696" s="247"/>
      <x:c r="L1696" s="247"/>
      <x:c r="M1696" s="113" t="str">
        <x:f>IF(A1696="","",IF(OR(D1696="",E1696=""),"",IF(E1696&lt;=D1696,1,0)))</x:f>
      </x:c>
      <x:c r="N1696" s="120" t="str">
        <x:f>IF(A1696="","",IF(OR(H1696="",I1696=""),"",IFERROR(I1696/H1696,0)))</x:f>
      </x:c>
      <x:c r="O1696" s="113" t="str">
        <x:f>IF(A1696="","",IF(OR(D1696="",E1696=""),"",MAX(0,E1696-D1696)))</x:f>
      </x:c>
      <x:c r="P1696" s="113" t="str">
        <x:f>IF(B1696="","",WEEKDAY(B1696,2))</x:f>
      </x:c>
      <x:c r="Q1696" s="113" t="str">
        <x:f>IF(B1696="","",MONTH(B1696))</x:f>
      </x:c>
      <x:c r="R1696" s="113" t="str">
        <x:f>IF(B1696="","",YEAR(B1696))</x:f>
      </x:c>
    </x:row>
    <x:row r="1697" ht="20" customHeight="1">
      <x:c r="A1697" s="247"/>
      <x:c r="B1697" s="248"/>
      <x:c r="C1697" s="247"/>
      <x:c r="D1697" s="248"/>
      <x:c r="E1697" s="248"/>
      <x:c r="F1697" s="247"/>
      <x:c r="G1697" s="247"/>
      <x:c r="H1697" s="247"/>
      <x:c r="I1697" s="247"/>
      <x:c r="J1697" s="249"/>
      <x:c r="K1697" s="247"/>
      <x:c r="L1697" s="247"/>
      <x:c r="M1697" s="113" t="str">
        <x:f>IF(A1697="","",IF(OR(D1697="",E1697=""),"",IF(E1697&lt;=D1697,1,0)))</x:f>
      </x:c>
      <x:c r="N1697" s="120" t="str">
        <x:f>IF(A1697="","",IF(OR(H1697="",I1697=""),"",IFERROR(I1697/H1697,0)))</x:f>
      </x:c>
      <x:c r="O1697" s="113" t="str">
        <x:f>IF(A1697="","",IF(OR(D1697="",E1697=""),"",MAX(0,E1697-D1697)))</x:f>
      </x:c>
      <x:c r="P1697" s="113" t="str">
        <x:f>IF(B1697="","",WEEKDAY(B1697,2))</x:f>
      </x:c>
      <x:c r="Q1697" s="113" t="str">
        <x:f>IF(B1697="","",MONTH(B1697))</x:f>
      </x:c>
      <x:c r="R1697" s="113" t="str">
        <x:f>IF(B1697="","",YEAR(B1697))</x:f>
      </x:c>
    </x:row>
    <x:row r="1698" ht="20" customHeight="1">
      <x:c r="A1698" s="247"/>
      <x:c r="B1698" s="248"/>
      <x:c r="C1698" s="247"/>
      <x:c r="D1698" s="248"/>
      <x:c r="E1698" s="248"/>
      <x:c r="F1698" s="247"/>
      <x:c r="G1698" s="247"/>
      <x:c r="H1698" s="247"/>
      <x:c r="I1698" s="247"/>
      <x:c r="J1698" s="249"/>
      <x:c r="K1698" s="247"/>
      <x:c r="L1698" s="247"/>
      <x:c r="M1698" s="113" t="str">
        <x:f>IF(A1698="","",IF(OR(D1698="",E1698=""),"",IF(E1698&lt;=D1698,1,0)))</x:f>
      </x:c>
      <x:c r="N1698" s="120" t="str">
        <x:f>IF(A1698="","",IF(OR(H1698="",I1698=""),"",IFERROR(I1698/H1698,0)))</x:f>
      </x:c>
      <x:c r="O1698" s="113" t="str">
        <x:f>IF(A1698="","",IF(OR(D1698="",E1698=""),"",MAX(0,E1698-D1698)))</x:f>
      </x:c>
      <x:c r="P1698" s="113" t="str">
        <x:f>IF(B1698="","",WEEKDAY(B1698,2))</x:f>
      </x:c>
      <x:c r="Q1698" s="113" t="str">
        <x:f>IF(B1698="","",MONTH(B1698))</x:f>
      </x:c>
      <x:c r="R1698" s="113" t="str">
        <x:f>IF(B1698="","",YEAR(B1698))</x:f>
      </x:c>
    </x:row>
    <x:row r="1699" ht="20" customHeight="1">
      <x:c r="A1699" s="247"/>
      <x:c r="B1699" s="248"/>
      <x:c r="C1699" s="247"/>
      <x:c r="D1699" s="248"/>
      <x:c r="E1699" s="248"/>
      <x:c r="F1699" s="247"/>
      <x:c r="G1699" s="247"/>
      <x:c r="H1699" s="247"/>
      <x:c r="I1699" s="247"/>
      <x:c r="J1699" s="249"/>
      <x:c r="K1699" s="247"/>
      <x:c r="L1699" s="247"/>
      <x:c r="M1699" s="113" t="str">
        <x:f>IF(A1699="","",IF(OR(D1699="",E1699=""),"",IF(E1699&lt;=D1699,1,0)))</x:f>
      </x:c>
      <x:c r="N1699" s="120" t="str">
        <x:f>IF(A1699="","",IF(OR(H1699="",I1699=""),"",IFERROR(I1699/H1699,0)))</x:f>
      </x:c>
      <x:c r="O1699" s="113" t="str">
        <x:f>IF(A1699="","",IF(OR(D1699="",E1699=""),"",MAX(0,E1699-D1699)))</x:f>
      </x:c>
      <x:c r="P1699" s="113" t="str">
        <x:f>IF(B1699="","",WEEKDAY(B1699,2))</x:f>
      </x:c>
      <x:c r="Q1699" s="113" t="str">
        <x:f>IF(B1699="","",MONTH(B1699))</x:f>
      </x:c>
      <x:c r="R1699" s="113" t="str">
        <x:f>IF(B1699="","",YEAR(B1699))</x:f>
      </x:c>
    </x:row>
    <x:row r="1700" ht="20" customHeight="1">
      <x:c r="A1700" s="247"/>
      <x:c r="B1700" s="248"/>
      <x:c r="C1700" s="247"/>
      <x:c r="D1700" s="248"/>
      <x:c r="E1700" s="248"/>
      <x:c r="F1700" s="247"/>
      <x:c r="G1700" s="247"/>
      <x:c r="H1700" s="247"/>
      <x:c r="I1700" s="247"/>
      <x:c r="J1700" s="249"/>
      <x:c r="K1700" s="247"/>
      <x:c r="L1700" s="247"/>
      <x:c r="M1700" s="113" t="str">
        <x:f>IF(A1700="","",IF(OR(D1700="",E1700=""),"",IF(E1700&lt;=D1700,1,0)))</x:f>
      </x:c>
      <x:c r="N1700" s="120" t="str">
        <x:f>IF(A1700="","",IF(OR(H1700="",I1700=""),"",IFERROR(I1700/H1700,0)))</x:f>
      </x:c>
      <x:c r="O1700" s="113" t="str">
        <x:f>IF(A1700="","",IF(OR(D1700="",E1700=""),"",MAX(0,E1700-D1700)))</x:f>
      </x:c>
      <x:c r="P1700" s="113" t="str">
        <x:f>IF(B1700="","",WEEKDAY(B1700,2))</x:f>
      </x:c>
      <x:c r="Q1700" s="113" t="str">
        <x:f>IF(B1700="","",MONTH(B1700))</x:f>
      </x:c>
      <x:c r="R1700" s="113" t="str">
        <x:f>IF(B1700="","",YEAR(B1700))</x:f>
      </x:c>
    </x:row>
    <x:row r="1701" ht="20" customHeight="1">
      <x:c r="A1701" s="247"/>
      <x:c r="B1701" s="248"/>
      <x:c r="C1701" s="247"/>
      <x:c r="D1701" s="248"/>
      <x:c r="E1701" s="248"/>
      <x:c r="F1701" s="247"/>
      <x:c r="G1701" s="247"/>
      <x:c r="H1701" s="247"/>
      <x:c r="I1701" s="247"/>
      <x:c r="J1701" s="249"/>
      <x:c r="K1701" s="247"/>
      <x:c r="L1701" s="247"/>
      <x:c r="M1701" s="113" t="str">
        <x:f>IF(A1701="","",IF(OR(D1701="",E1701=""),"",IF(E1701&lt;=D1701,1,0)))</x:f>
      </x:c>
      <x:c r="N1701" s="120" t="str">
        <x:f>IF(A1701="","",IF(OR(H1701="",I1701=""),"",IFERROR(I1701/H1701,0)))</x:f>
      </x:c>
      <x:c r="O1701" s="113" t="str">
        <x:f>IF(A1701="","",IF(OR(D1701="",E1701=""),"",MAX(0,E1701-D1701)))</x:f>
      </x:c>
      <x:c r="P1701" s="113" t="str">
        <x:f>IF(B1701="","",WEEKDAY(B1701,2))</x:f>
      </x:c>
      <x:c r="Q1701" s="113" t="str">
        <x:f>IF(B1701="","",MONTH(B1701))</x:f>
      </x:c>
      <x:c r="R1701" s="113" t="str">
        <x:f>IF(B1701="","",YEAR(B1701))</x:f>
      </x:c>
    </x:row>
    <x:row r="1702" ht="20" customHeight="1">
      <x:c r="A1702" s="247"/>
      <x:c r="B1702" s="248"/>
      <x:c r="C1702" s="247"/>
      <x:c r="D1702" s="248"/>
      <x:c r="E1702" s="248"/>
      <x:c r="F1702" s="247"/>
      <x:c r="G1702" s="247"/>
      <x:c r="H1702" s="247"/>
      <x:c r="I1702" s="247"/>
      <x:c r="J1702" s="249"/>
      <x:c r="K1702" s="247"/>
      <x:c r="L1702" s="247"/>
      <x:c r="M1702" s="113" t="str">
        <x:f>IF(A1702="","",IF(OR(D1702="",E1702=""),"",IF(E1702&lt;=D1702,1,0)))</x:f>
      </x:c>
      <x:c r="N1702" s="120" t="str">
        <x:f>IF(A1702="","",IF(OR(H1702="",I1702=""),"",IFERROR(I1702/H1702,0)))</x:f>
      </x:c>
      <x:c r="O1702" s="113" t="str">
        <x:f>IF(A1702="","",IF(OR(D1702="",E1702=""),"",MAX(0,E1702-D1702)))</x:f>
      </x:c>
      <x:c r="P1702" s="113" t="str">
        <x:f>IF(B1702="","",WEEKDAY(B1702,2))</x:f>
      </x:c>
      <x:c r="Q1702" s="113" t="str">
        <x:f>IF(B1702="","",MONTH(B1702))</x:f>
      </x:c>
      <x:c r="R1702" s="113" t="str">
        <x:f>IF(B1702="","",YEAR(B1702))</x:f>
      </x:c>
    </x:row>
    <x:row r="1703" ht="20" customHeight="1">
      <x:c r="A1703" s="247"/>
      <x:c r="B1703" s="248"/>
      <x:c r="C1703" s="247"/>
      <x:c r="D1703" s="248"/>
      <x:c r="E1703" s="248"/>
      <x:c r="F1703" s="247"/>
      <x:c r="G1703" s="247"/>
      <x:c r="H1703" s="247"/>
      <x:c r="I1703" s="247"/>
      <x:c r="J1703" s="249"/>
      <x:c r="K1703" s="247"/>
      <x:c r="L1703" s="247"/>
      <x:c r="M1703" s="113" t="str">
        <x:f>IF(A1703="","",IF(OR(D1703="",E1703=""),"",IF(E1703&lt;=D1703,1,0)))</x:f>
      </x:c>
      <x:c r="N1703" s="120" t="str">
        <x:f>IF(A1703="","",IF(OR(H1703="",I1703=""),"",IFERROR(I1703/H1703,0)))</x:f>
      </x:c>
      <x:c r="O1703" s="113" t="str">
        <x:f>IF(A1703="","",IF(OR(D1703="",E1703=""),"",MAX(0,E1703-D1703)))</x:f>
      </x:c>
      <x:c r="P1703" s="113" t="str">
        <x:f>IF(B1703="","",WEEKDAY(B1703,2))</x:f>
      </x:c>
      <x:c r="Q1703" s="113" t="str">
        <x:f>IF(B1703="","",MONTH(B1703))</x:f>
      </x:c>
      <x:c r="R1703" s="113" t="str">
        <x:f>IF(B1703="","",YEAR(B1703))</x:f>
      </x:c>
    </x:row>
    <x:row r="1704" ht="20" customHeight="1">
      <x:c r="A1704" s="247"/>
      <x:c r="B1704" s="248"/>
      <x:c r="C1704" s="247"/>
      <x:c r="D1704" s="248"/>
      <x:c r="E1704" s="248"/>
      <x:c r="F1704" s="247"/>
      <x:c r="G1704" s="247"/>
      <x:c r="H1704" s="247"/>
      <x:c r="I1704" s="247"/>
      <x:c r="J1704" s="249"/>
      <x:c r="K1704" s="247"/>
      <x:c r="L1704" s="247"/>
      <x:c r="M1704" s="113" t="str">
        <x:f>IF(A1704="","",IF(OR(D1704="",E1704=""),"",IF(E1704&lt;=D1704,1,0)))</x:f>
      </x:c>
      <x:c r="N1704" s="120" t="str">
        <x:f>IF(A1704="","",IF(OR(H1704="",I1704=""),"",IFERROR(I1704/H1704,0)))</x:f>
      </x:c>
      <x:c r="O1704" s="113" t="str">
        <x:f>IF(A1704="","",IF(OR(D1704="",E1704=""),"",MAX(0,E1704-D1704)))</x:f>
      </x:c>
      <x:c r="P1704" s="113" t="str">
        <x:f>IF(B1704="","",WEEKDAY(B1704,2))</x:f>
      </x:c>
      <x:c r="Q1704" s="113" t="str">
        <x:f>IF(B1704="","",MONTH(B1704))</x:f>
      </x:c>
      <x:c r="R1704" s="113" t="str">
        <x:f>IF(B1704="","",YEAR(B1704))</x:f>
      </x:c>
    </x:row>
    <x:row r="1705" ht="20" customHeight="1">
      <x:c r="A1705" s="247"/>
      <x:c r="B1705" s="248"/>
      <x:c r="C1705" s="247"/>
      <x:c r="D1705" s="248"/>
      <x:c r="E1705" s="248"/>
      <x:c r="F1705" s="247"/>
      <x:c r="G1705" s="247"/>
      <x:c r="H1705" s="247"/>
      <x:c r="I1705" s="247"/>
      <x:c r="J1705" s="249"/>
      <x:c r="K1705" s="247"/>
      <x:c r="L1705" s="247"/>
      <x:c r="M1705" s="113" t="str">
        <x:f>IF(A1705="","",IF(OR(D1705="",E1705=""),"",IF(E1705&lt;=D1705,1,0)))</x:f>
      </x:c>
      <x:c r="N1705" s="120" t="str">
        <x:f>IF(A1705="","",IF(OR(H1705="",I1705=""),"",IFERROR(I1705/H1705,0)))</x:f>
      </x:c>
      <x:c r="O1705" s="113" t="str">
        <x:f>IF(A1705="","",IF(OR(D1705="",E1705=""),"",MAX(0,E1705-D1705)))</x:f>
      </x:c>
      <x:c r="P1705" s="113" t="str">
        <x:f>IF(B1705="","",WEEKDAY(B1705,2))</x:f>
      </x:c>
      <x:c r="Q1705" s="113" t="str">
        <x:f>IF(B1705="","",MONTH(B1705))</x:f>
      </x:c>
      <x:c r="R1705" s="113" t="str">
        <x:f>IF(B1705="","",YEAR(B1705))</x:f>
      </x:c>
    </x:row>
    <x:row r="1706" ht="20" customHeight="1">
      <x:c r="A1706" s="247"/>
      <x:c r="B1706" s="248"/>
      <x:c r="C1706" s="247"/>
      <x:c r="D1706" s="248"/>
      <x:c r="E1706" s="248"/>
      <x:c r="F1706" s="247"/>
      <x:c r="G1706" s="247"/>
      <x:c r="H1706" s="247"/>
      <x:c r="I1706" s="247"/>
      <x:c r="J1706" s="249"/>
      <x:c r="K1706" s="247"/>
      <x:c r="L1706" s="247"/>
      <x:c r="M1706" s="113" t="str">
        <x:f>IF(A1706="","",IF(OR(D1706="",E1706=""),"",IF(E1706&lt;=D1706,1,0)))</x:f>
      </x:c>
      <x:c r="N1706" s="120" t="str">
        <x:f>IF(A1706="","",IF(OR(H1706="",I1706=""),"",IFERROR(I1706/H1706,0)))</x:f>
      </x:c>
      <x:c r="O1706" s="113" t="str">
        <x:f>IF(A1706="","",IF(OR(D1706="",E1706=""),"",MAX(0,E1706-D1706)))</x:f>
      </x:c>
      <x:c r="P1706" s="113" t="str">
        <x:f>IF(B1706="","",WEEKDAY(B1706,2))</x:f>
      </x:c>
      <x:c r="Q1706" s="113" t="str">
        <x:f>IF(B1706="","",MONTH(B1706))</x:f>
      </x:c>
      <x:c r="R1706" s="113" t="str">
        <x:f>IF(B1706="","",YEAR(B1706))</x:f>
      </x:c>
    </x:row>
    <x:row r="1707" ht="20" customHeight="1">
      <x:c r="A1707" s="247"/>
      <x:c r="B1707" s="248"/>
      <x:c r="C1707" s="247"/>
      <x:c r="D1707" s="248"/>
      <x:c r="E1707" s="248"/>
      <x:c r="F1707" s="247"/>
      <x:c r="G1707" s="247"/>
      <x:c r="H1707" s="247"/>
      <x:c r="I1707" s="247"/>
      <x:c r="J1707" s="249"/>
      <x:c r="K1707" s="247"/>
      <x:c r="L1707" s="247"/>
      <x:c r="M1707" s="113" t="str">
        <x:f>IF(A1707="","",IF(OR(D1707="",E1707=""),"",IF(E1707&lt;=D1707,1,0)))</x:f>
      </x:c>
      <x:c r="N1707" s="120" t="str">
        <x:f>IF(A1707="","",IF(OR(H1707="",I1707=""),"",IFERROR(I1707/H1707,0)))</x:f>
      </x:c>
      <x:c r="O1707" s="113" t="str">
        <x:f>IF(A1707="","",IF(OR(D1707="",E1707=""),"",MAX(0,E1707-D1707)))</x:f>
      </x:c>
      <x:c r="P1707" s="113" t="str">
        <x:f>IF(B1707="","",WEEKDAY(B1707,2))</x:f>
      </x:c>
      <x:c r="Q1707" s="113" t="str">
        <x:f>IF(B1707="","",MONTH(B1707))</x:f>
      </x:c>
      <x:c r="R1707" s="113" t="str">
        <x:f>IF(B1707="","",YEAR(B1707))</x:f>
      </x:c>
    </x:row>
    <x:row r="1708" ht="20" customHeight="1">
      <x:c r="A1708" s="247"/>
      <x:c r="B1708" s="248"/>
      <x:c r="C1708" s="247"/>
      <x:c r="D1708" s="248"/>
      <x:c r="E1708" s="248"/>
      <x:c r="F1708" s="247"/>
      <x:c r="G1708" s="247"/>
      <x:c r="H1708" s="247"/>
      <x:c r="I1708" s="247"/>
      <x:c r="J1708" s="249"/>
      <x:c r="K1708" s="247"/>
      <x:c r="L1708" s="247"/>
      <x:c r="M1708" s="113" t="str">
        <x:f>IF(A1708="","",IF(OR(D1708="",E1708=""),"",IF(E1708&lt;=D1708,1,0)))</x:f>
      </x:c>
      <x:c r="N1708" s="120" t="str">
        <x:f>IF(A1708="","",IF(OR(H1708="",I1708=""),"",IFERROR(I1708/H1708,0)))</x:f>
      </x:c>
      <x:c r="O1708" s="113" t="str">
        <x:f>IF(A1708="","",IF(OR(D1708="",E1708=""),"",MAX(0,E1708-D1708)))</x:f>
      </x:c>
      <x:c r="P1708" s="113" t="str">
        <x:f>IF(B1708="","",WEEKDAY(B1708,2))</x:f>
      </x:c>
      <x:c r="Q1708" s="113" t="str">
        <x:f>IF(B1708="","",MONTH(B1708))</x:f>
      </x:c>
      <x:c r="R1708" s="113" t="str">
        <x:f>IF(B1708="","",YEAR(B1708))</x:f>
      </x:c>
    </x:row>
    <x:row r="1709" ht="20" customHeight="1">
      <x:c r="A1709" s="247"/>
      <x:c r="B1709" s="248"/>
      <x:c r="C1709" s="247"/>
      <x:c r="D1709" s="248"/>
      <x:c r="E1709" s="248"/>
      <x:c r="F1709" s="247"/>
      <x:c r="G1709" s="247"/>
      <x:c r="H1709" s="247"/>
      <x:c r="I1709" s="247"/>
      <x:c r="J1709" s="249"/>
      <x:c r="K1709" s="247"/>
      <x:c r="L1709" s="247"/>
      <x:c r="M1709" s="113" t="str">
        <x:f>IF(A1709="","",IF(OR(D1709="",E1709=""),"",IF(E1709&lt;=D1709,1,0)))</x:f>
      </x:c>
      <x:c r="N1709" s="120" t="str">
        <x:f>IF(A1709="","",IF(OR(H1709="",I1709=""),"",IFERROR(I1709/H1709,0)))</x:f>
      </x:c>
      <x:c r="O1709" s="113" t="str">
        <x:f>IF(A1709="","",IF(OR(D1709="",E1709=""),"",MAX(0,E1709-D1709)))</x:f>
      </x:c>
      <x:c r="P1709" s="113" t="str">
        <x:f>IF(B1709="","",WEEKDAY(B1709,2))</x:f>
      </x:c>
      <x:c r="Q1709" s="113" t="str">
        <x:f>IF(B1709="","",MONTH(B1709))</x:f>
      </x:c>
      <x:c r="R1709" s="113" t="str">
        <x:f>IF(B1709="","",YEAR(B1709))</x:f>
      </x:c>
    </x:row>
    <x:row r="1710" ht="20" customHeight="1">
      <x:c r="A1710" s="247"/>
      <x:c r="B1710" s="248"/>
      <x:c r="C1710" s="247"/>
      <x:c r="D1710" s="248"/>
      <x:c r="E1710" s="248"/>
      <x:c r="F1710" s="247"/>
      <x:c r="G1710" s="247"/>
      <x:c r="H1710" s="247"/>
      <x:c r="I1710" s="247"/>
      <x:c r="J1710" s="249"/>
      <x:c r="K1710" s="247"/>
      <x:c r="L1710" s="247"/>
      <x:c r="M1710" s="113" t="str">
        <x:f>IF(A1710="","",IF(OR(D1710="",E1710=""),"",IF(E1710&lt;=D1710,1,0)))</x:f>
      </x:c>
      <x:c r="N1710" s="120" t="str">
        <x:f>IF(A1710="","",IF(OR(H1710="",I1710=""),"",IFERROR(I1710/H1710,0)))</x:f>
      </x:c>
      <x:c r="O1710" s="113" t="str">
        <x:f>IF(A1710="","",IF(OR(D1710="",E1710=""),"",MAX(0,E1710-D1710)))</x:f>
      </x:c>
      <x:c r="P1710" s="113" t="str">
        <x:f>IF(B1710="","",WEEKDAY(B1710,2))</x:f>
      </x:c>
      <x:c r="Q1710" s="113" t="str">
        <x:f>IF(B1710="","",MONTH(B1710))</x:f>
      </x:c>
      <x:c r="R1710" s="113" t="str">
        <x:f>IF(B1710="","",YEAR(B1710))</x:f>
      </x:c>
    </x:row>
    <x:row r="1711" ht="20" customHeight="1">
      <x:c r="A1711" s="247"/>
      <x:c r="B1711" s="248"/>
      <x:c r="C1711" s="247"/>
      <x:c r="D1711" s="248"/>
      <x:c r="E1711" s="248"/>
      <x:c r="F1711" s="247"/>
      <x:c r="G1711" s="247"/>
      <x:c r="H1711" s="247"/>
      <x:c r="I1711" s="247"/>
      <x:c r="J1711" s="249"/>
      <x:c r="K1711" s="247"/>
      <x:c r="L1711" s="247"/>
      <x:c r="M1711" s="113" t="str">
        <x:f>IF(A1711="","",IF(OR(D1711="",E1711=""),"",IF(E1711&lt;=D1711,1,0)))</x:f>
      </x:c>
      <x:c r="N1711" s="120" t="str">
        <x:f>IF(A1711="","",IF(OR(H1711="",I1711=""),"",IFERROR(I1711/H1711,0)))</x:f>
      </x:c>
      <x:c r="O1711" s="113" t="str">
        <x:f>IF(A1711="","",IF(OR(D1711="",E1711=""),"",MAX(0,E1711-D1711)))</x:f>
      </x:c>
      <x:c r="P1711" s="113" t="str">
        <x:f>IF(B1711="","",WEEKDAY(B1711,2))</x:f>
      </x:c>
      <x:c r="Q1711" s="113" t="str">
        <x:f>IF(B1711="","",MONTH(B1711))</x:f>
      </x:c>
      <x:c r="R1711" s="113" t="str">
        <x:f>IF(B1711="","",YEAR(B1711))</x:f>
      </x:c>
    </x:row>
    <x:row r="1712" ht="20" customHeight="1">
      <x:c r="A1712" s="247"/>
      <x:c r="B1712" s="248"/>
      <x:c r="C1712" s="247"/>
      <x:c r="D1712" s="248"/>
      <x:c r="E1712" s="248"/>
      <x:c r="F1712" s="247"/>
      <x:c r="G1712" s="247"/>
      <x:c r="H1712" s="247"/>
      <x:c r="I1712" s="247"/>
      <x:c r="J1712" s="249"/>
      <x:c r="K1712" s="247"/>
      <x:c r="L1712" s="247"/>
      <x:c r="M1712" s="113" t="str">
        <x:f>IF(A1712="","",IF(OR(D1712="",E1712=""),"",IF(E1712&lt;=D1712,1,0)))</x:f>
      </x:c>
      <x:c r="N1712" s="120" t="str">
        <x:f>IF(A1712="","",IF(OR(H1712="",I1712=""),"",IFERROR(I1712/H1712,0)))</x:f>
      </x:c>
      <x:c r="O1712" s="113" t="str">
        <x:f>IF(A1712="","",IF(OR(D1712="",E1712=""),"",MAX(0,E1712-D1712)))</x:f>
      </x:c>
      <x:c r="P1712" s="113" t="str">
        <x:f>IF(B1712="","",WEEKDAY(B1712,2))</x:f>
      </x:c>
      <x:c r="Q1712" s="113" t="str">
        <x:f>IF(B1712="","",MONTH(B1712))</x:f>
      </x:c>
      <x:c r="R1712" s="113" t="str">
        <x:f>IF(B1712="","",YEAR(B1712))</x:f>
      </x:c>
    </x:row>
    <x:row r="1713" ht="20" customHeight="1">
      <x:c r="A1713" s="247"/>
      <x:c r="B1713" s="248"/>
      <x:c r="C1713" s="247"/>
      <x:c r="D1713" s="248"/>
      <x:c r="E1713" s="248"/>
      <x:c r="F1713" s="247"/>
      <x:c r="G1713" s="247"/>
      <x:c r="H1713" s="247"/>
      <x:c r="I1713" s="247"/>
      <x:c r="J1713" s="249"/>
      <x:c r="K1713" s="247"/>
      <x:c r="L1713" s="247"/>
      <x:c r="M1713" s="113" t="str">
        <x:f>IF(A1713="","",IF(OR(D1713="",E1713=""),"",IF(E1713&lt;=D1713,1,0)))</x:f>
      </x:c>
      <x:c r="N1713" s="120" t="str">
        <x:f>IF(A1713="","",IF(OR(H1713="",I1713=""),"",IFERROR(I1713/H1713,0)))</x:f>
      </x:c>
      <x:c r="O1713" s="113" t="str">
        <x:f>IF(A1713="","",IF(OR(D1713="",E1713=""),"",MAX(0,E1713-D1713)))</x:f>
      </x:c>
      <x:c r="P1713" s="113" t="str">
        <x:f>IF(B1713="","",WEEKDAY(B1713,2))</x:f>
      </x:c>
      <x:c r="Q1713" s="113" t="str">
        <x:f>IF(B1713="","",MONTH(B1713))</x:f>
      </x:c>
      <x:c r="R1713" s="113" t="str">
        <x:f>IF(B1713="","",YEAR(B1713))</x:f>
      </x:c>
    </x:row>
    <x:row r="1714" ht="20" customHeight="1">
      <x:c r="A1714" s="247"/>
      <x:c r="B1714" s="248"/>
      <x:c r="C1714" s="247"/>
      <x:c r="D1714" s="248"/>
      <x:c r="E1714" s="248"/>
      <x:c r="F1714" s="247"/>
      <x:c r="G1714" s="247"/>
      <x:c r="H1714" s="247"/>
      <x:c r="I1714" s="247"/>
      <x:c r="J1714" s="249"/>
      <x:c r="K1714" s="247"/>
      <x:c r="L1714" s="247"/>
      <x:c r="M1714" s="113" t="str">
        <x:f>IF(A1714="","",IF(OR(D1714="",E1714=""),"",IF(E1714&lt;=D1714,1,0)))</x:f>
      </x:c>
      <x:c r="N1714" s="120" t="str">
        <x:f>IF(A1714="","",IF(OR(H1714="",I1714=""),"",IFERROR(I1714/H1714,0)))</x:f>
      </x:c>
      <x:c r="O1714" s="113" t="str">
        <x:f>IF(A1714="","",IF(OR(D1714="",E1714=""),"",MAX(0,E1714-D1714)))</x:f>
      </x:c>
      <x:c r="P1714" s="113" t="str">
        <x:f>IF(B1714="","",WEEKDAY(B1714,2))</x:f>
      </x:c>
      <x:c r="Q1714" s="113" t="str">
        <x:f>IF(B1714="","",MONTH(B1714))</x:f>
      </x:c>
      <x:c r="R1714" s="113" t="str">
        <x:f>IF(B1714="","",YEAR(B1714))</x:f>
      </x:c>
    </x:row>
    <x:row r="1715" ht="20" customHeight="1">
      <x:c r="A1715" s="247"/>
      <x:c r="B1715" s="248"/>
      <x:c r="C1715" s="247"/>
      <x:c r="D1715" s="248"/>
      <x:c r="E1715" s="248"/>
      <x:c r="F1715" s="247"/>
      <x:c r="G1715" s="247"/>
      <x:c r="H1715" s="247"/>
      <x:c r="I1715" s="247"/>
      <x:c r="J1715" s="249"/>
      <x:c r="K1715" s="247"/>
      <x:c r="L1715" s="247"/>
      <x:c r="M1715" s="113" t="str">
        <x:f>IF(A1715="","",IF(OR(D1715="",E1715=""),"",IF(E1715&lt;=D1715,1,0)))</x:f>
      </x:c>
      <x:c r="N1715" s="120" t="str">
        <x:f>IF(A1715="","",IF(OR(H1715="",I1715=""),"",IFERROR(I1715/H1715,0)))</x:f>
      </x:c>
      <x:c r="O1715" s="113" t="str">
        <x:f>IF(A1715="","",IF(OR(D1715="",E1715=""),"",MAX(0,E1715-D1715)))</x:f>
      </x:c>
      <x:c r="P1715" s="113" t="str">
        <x:f>IF(B1715="","",WEEKDAY(B1715,2))</x:f>
      </x:c>
      <x:c r="Q1715" s="113" t="str">
        <x:f>IF(B1715="","",MONTH(B1715))</x:f>
      </x:c>
      <x:c r="R1715" s="113" t="str">
        <x:f>IF(B1715="","",YEAR(B1715))</x:f>
      </x:c>
    </x:row>
    <x:row r="1716" ht="20" customHeight="1">
      <x:c r="A1716" s="247"/>
      <x:c r="B1716" s="248"/>
      <x:c r="C1716" s="247"/>
      <x:c r="D1716" s="248"/>
      <x:c r="E1716" s="248"/>
      <x:c r="F1716" s="247"/>
      <x:c r="G1716" s="247"/>
      <x:c r="H1716" s="247"/>
      <x:c r="I1716" s="247"/>
      <x:c r="J1716" s="249"/>
      <x:c r="K1716" s="247"/>
      <x:c r="L1716" s="247"/>
      <x:c r="M1716" s="113" t="str">
        <x:f>IF(A1716="","",IF(OR(D1716="",E1716=""),"",IF(E1716&lt;=D1716,1,0)))</x:f>
      </x:c>
      <x:c r="N1716" s="120" t="str">
        <x:f>IF(A1716="","",IF(OR(H1716="",I1716=""),"",IFERROR(I1716/H1716,0)))</x:f>
      </x:c>
      <x:c r="O1716" s="113" t="str">
        <x:f>IF(A1716="","",IF(OR(D1716="",E1716=""),"",MAX(0,E1716-D1716)))</x:f>
      </x:c>
      <x:c r="P1716" s="113" t="str">
        <x:f>IF(B1716="","",WEEKDAY(B1716,2))</x:f>
      </x:c>
      <x:c r="Q1716" s="113" t="str">
        <x:f>IF(B1716="","",MONTH(B1716))</x:f>
      </x:c>
      <x:c r="R1716" s="113" t="str">
        <x:f>IF(B1716="","",YEAR(B1716))</x:f>
      </x:c>
    </x:row>
    <x:row r="1717" ht="20" customHeight="1">
      <x:c r="A1717" s="247"/>
      <x:c r="B1717" s="248"/>
      <x:c r="C1717" s="247"/>
      <x:c r="D1717" s="248"/>
      <x:c r="E1717" s="248"/>
      <x:c r="F1717" s="247"/>
      <x:c r="G1717" s="247"/>
      <x:c r="H1717" s="247"/>
      <x:c r="I1717" s="247"/>
      <x:c r="J1717" s="249"/>
      <x:c r="K1717" s="247"/>
      <x:c r="L1717" s="247"/>
      <x:c r="M1717" s="113" t="str">
        <x:f>IF(A1717="","",IF(OR(D1717="",E1717=""),"",IF(E1717&lt;=D1717,1,0)))</x:f>
      </x:c>
      <x:c r="N1717" s="120" t="str">
        <x:f>IF(A1717="","",IF(OR(H1717="",I1717=""),"",IFERROR(I1717/H1717,0)))</x:f>
      </x:c>
      <x:c r="O1717" s="113" t="str">
        <x:f>IF(A1717="","",IF(OR(D1717="",E1717=""),"",MAX(0,E1717-D1717)))</x:f>
      </x:c>
      <x:c r="P1717" s="113" t="str">
        <x:f>IF(B1717="","",WEEKDAY(B1717,2))</x:f>
      </x:c>
      <x:c r="Q1717" s="113" t="str">
        <x:f>IF(B1717="","",MONTH(B1717))</x:f>
      </x:c>
      <x:c r="R1717" s="113" t="str">
        <x:f>IF(B1717="","",YEAR(B1717))</x:f>
      </x:c>
    </x:row>
    <x:row r="1718" ht="20" customHeight="1">
      <x:c r="A1718" s="247"/>
      <x:c r="B1718" s="248"/>
      <x:c r="C1718" s="247"/>
      <x:c r="D1718" s="248"/>
      <x:c r="E1718" s="248"/>
      <x:c r="F1718" s="247"/>
      <x:c r="G1718" s="247"/>
      <x:c r="H1718" s="247"/>
      <x:c r="I1718" s="247"/>
      <x:c r="J1718" s="249"/>
      <x:c r="K1718" s="247"/>
      <x:c r="L1718" s="247"/>
      <x:c r="M1718" s="113" t="str">
        <x:f>IF(A1718="","",IF(OR(D1718="",E1718=""),"",IF(E1718&lt;=D1718,1,0)))</x:f>
      </x:c>
      <x:c r="N1718" s="120" t="str">
        <x:f>IF(A1718="","",IF(OR(H1718="",I1718=""),"",IFERROR(I1718/H1718,0)))</x:f>
      </x:c>
      <x:c r="O1718" s="113" t="str">
        <x:f>IF(A1718="","",IF(OR(D1718="",E1718=""),"",MAX(0,E1718-D1718)))</x:f>
      </x:c>
      <x:c r="P1718" s="113" t="str">
        <x:f>IF(B1718="","",WEEKDAY(B1718,2))</x:f>
      </x:c>
      <x:c r="Q1718" s="113" t="str">
        <x:f>IF(B1718="","",MONTH(B1718))</x:f>
      </x:c>
      <x:c r="R1718" s="113" t="str">
        <x:f>IF(B1718="","",YEAR(B1718))</x:f>
      </x:c>
    </x:row>
    <x:row r="1719" ht="20" customHeight="1">
      <x:c r="A1719" s="247"/>
      <x:c r="B1719" s="248"/>
      <x:c r="C1719" s="247"/>
      <x:c r="D1719" s="248"/>
      <x:c r="E1719" s="248"/>
      <x:c r="F1719" s="247"/>
      <x:c r="G1719" s="247"/>
      <x:c r="H1719" s="247"/>
      <x:c r="I1719" s="247"/>
      <x:c r="J1719" s="249"/>
      <x:c r="K1719" s="247"/>
      <x:c r="L1719" s="247"/>
      <x:c r="M1719" s="113" t="str">
        <x:f>IF(A1719="","",IF(OR(D1719="",E1719=""),"",IF(E1719&lt;=D1719,1,0)))</x:f>
      </x:c>
      <x:c r="N1719" s="120" t="str">
        <x:f>IF(A1719="","",IF(OR(H1719="",I1719=""),"",IFERROR(I1719/H1719,0)))</x:f>
      </x:c>
      <x:c r="O1719" s="113" t="str">
        <x:f>IF(A1719="","",IF(OR(D1719="",E1719=""),"",MAX(0,E1719-D1719)))</x:f>
      </x:c>
      <x:c r="P1719" s="113" t="str">
        <x:f>IF(B1719="","",WEEKDAY(B1719,2))</x:f>
      </x:c>
      <x:c r="Q1719" s="113" t="str">
        <x:f>IF(B1719="","",MONTH(B1719))</x:f>
      </x:c>
      <x:c r="R1719" s="113" t="str">
        <x:f>IF(B1719="","",YEAR(B1719))</x:f>
      </x:c>
    </x:row>
    <x:row r="1720" ht="20" customHeight="1">
      <x:c r="A1720" s="247"/>
      <x:c r="B1720" s="248"/>
      <x:c r="C1720" s="247"/>
      <x:c r="D1720" s="248"/>
      <x:c r="E1720" s="248"/>
      <x:c r="F1720" s="247"/>
      <x:c r="G1720" s="247"/>
      <x:c r="H1720" s="247"/>
      <x:c r="I1720" s="247"/>
      <x:c r="J1720" s="249"/>
      <x:c r="K1720" s="247"/>
      <x:c r="L1720" s="247"/>
      <x:c r="M1720" s="113" t="str">
        <x:f>IF(A1720="","",IF(OR(D1720="",E1720=""),"",IF(E1720&lt;=D1720,1,0)))</x:f>
      </x:c>
      <x:c r="N1720" s="120" t="str">
        <x:f>IF(A1720="","",IF(OR(H1720="",I1720=""),"",IFERROR(I1720/H1720,0)))</x:f>
      </x:c>
      <x:c r="O1720" s="113" t="str">
        <x:f>IF(A1720="","",IF(OR(D1720="",E1720=""),"",MAX(0,E1720-D1720)))</x:f>
      </x:c>
      <x:c r="P1720" s="113" t="str">
        <x:f>IF(B1720="","",WEEKDAY(B1720,2))</x:f>
      </x:c>
      <x:c r="Q1720" s="113" t="str">
        <x:f>IF(B1720="","",MONTH(B1720))</x:f>
      </x:c>
      <x:c r="R1720" s="113" t="str">
        <x:f>IF(B1720="","",YEAR(B1720))</x:f>
      </x:c>
    </x:row>
    <x:row r="1721" ht="20" customHeight="1">
      <x:c r="A1721" s="247"/>
      <x:c r="B1721" s="248"/>
      <x:c r="C1721" s="247"/>
      <x:c r="D1721" s="248"/>
      <x:c r="E1721" s="248"/>
      <x:c r="F1721" s="247"/>
      <x:c r="G1721" s="247"/>
      <x:c r="H1721" s="247"/>
      <x:c r="I1721" s="247"/>
      <x:c r="J1721" s="249"/>
      <x:c r="K1721" s="247"/>
      <x:c r="L1721" s="247"/>
      <x:c r="M1721" s="113" t="str">
        <x:f>IF(A1721="","",IF(OR(D1721="",E1721=""),"",IF(E1721&lt;=D1721,1,0)))</x:f>
      </x:c>
      <x:c r="N1721" s="120" t="str">
        <x:f>IF(A1721="","",IF(OR(H1721="",I1721=""),"",IFERROR(I1721/H1721,0)))</x:f>
      </x:c>
      <x:c r="O1721" s="113" t="str">
        <x:f>IF(A1721="","",IF(OR(D1721="",E1721=""),"",MAX(0,E1721-D1721)))</x:f>
      </x:c>
      <x:c r="P1721" s="113" t="str">
        <x:f>IF(B1721="","",WEEKDAY(B1721,2))</x:f>
      </x:c>
      <x:c r="Q1721" s="113" t="str">
        <x:f>IF(B1721="","",MONTH(B1721))</x:f>
      </x:c>
      <x:c r="R1721" s="113" t="str">
        <x:f>IF(B1721="","",YEAR(B1721))</x:f>
      </x:c>
    </x:row>
    <x:row r="1722" ht="20" customHeight="1">
      <x:c r="A1722" s="247"/>
      <x:c r="B1722" s="248"/>
      <x:c r="C1722" s="247"/>
      <x:c r="D1722" s="248"/>
      <x:c r="E1722" s="248"/>
      <x:c r="F1722" s="247"/>
      <x:c r="G1722" s="247"/>
      <x:c r="H1722" s="247"/>
      <x:c r="I1722" s="247"/>
      <x:c r="J1722" s="249"/>
      <x:c r="K1722" s="247"/>
      <x:c r="L1722" s="247"/>
      <x:c r="M1722" s="113" t="str">
        <x:f>IF(A1722="","",IF(OR(D1722="",E1722=""),"",IF(E1722&lt;=D1722,1,0)))</x:f>
      </x:c>
      <x:c r="N1722" s="120" t="str">
        <x:f>IF(A1722="","",IF(OR(H1722="",I1722=""),"",IFERROR(I1722/H1722,0)))</x:f>
      </x:c>
      <x:c r="O1722" s="113" t="str">
        <x:f>IF(A1722="","",IF(OR(D1722="",E1722=""),"",MAX(0,E1722-D1722)))</x:f>
      </x:c>
      <x:c r="P1722" s="113" t="str">
        <x:f>IF(B1722="","",WEEKDAY(B1722,2))</x:f>
      </x:c>
      <x:c r="Q1722" s="113" t="str">
        <x:f>IF(B1722="","",MONTH(B1722))</x:f>
      </x:c>
      <x:c r="R1722" s="113" t="str">
        <x:f>IF(B1722="","",YEAR(B1722))</x:f>
      </x:c>
    </x:row>
    <x:row r="1723" ht="20" customHeight="1">
      <x:c r="A1723" s="247"/>
      <x:c r="B1723" s="248"/>
      <x:c r="C1723" s="247"/>
      <x:c r="D1723" s="248"/>
      <x:c r="E1723" s="248"/>
      <x:c r="F1723" s="247"/>
      <x:c r="G1723" s="247"/>
      <x:c r="H1723" s="247"/>
      <x:c r="I1723" s="247"/>
      <x:c r="J1723" s="249"/>
      <x:c r="K1723" s="247"/>
      <x:c r="L1723" s="247"/>
      <x:c r="M1723" s="113" t="str">
        <x:f>IF(A1723="","",IF(OR(D1723="",E1723=""),"",IF(E1723&lt;=D1723,1,0)))</x:f>
      </x:c>
      <x:c r="N1723" s="120" t="str">
        <x:f>IF(A1723="","",IF(OR(H1723="",I1723=""),"",IFERROR(I1723/H1723,0)))</x:f>
      </x:c>
      <x:c r="O1723" s="113" t="str">
        <x:f>IF(A1723="","",IF(OR(D1723="",E1723=""),"",MAX(0,E1723-D1723)))</x:f>
      </x:c>
      <x:c r="P1723" s="113" t="str">
        <x:f>IF(B1723="","",WEEKDAY(B1723,2))</x:f>
      </x:c>
      <x:c r="Q1723" s="113" t="str">
        <x:f>IF(B1723="","",MONTH(B1723))</x:f>
      </x:c>
      <x:c r="R1723" s="113" t="str">
        <x:f>IF(B1723="","",YEAR(B1723))</x:f>
      </x:c>
    </x:row>
    <x:row r="1724" ht="20" customHeight="1">
      <x:c r="A1724" s="247"/>
      <x:c r="B1724" s="248"/>
      <x:c r="C1724" s="247"/>
      <x:c r="D1724" s="248"/>
      <x:c r="E1724" s="248"/>
      <x:c r="F1724" s="247"/>
      <x:c r="G1724" s="247"/>
      <x:c r="H1724" s="247"/>
      <x:c r="I1724" s="247"/>
      <x:c r="J1724" s="249"/>
      <x:c r="K1724" s="247"/>
      <x:c r="L1724" s="247"/>
      <x:c r="M1724" s="113" t="str">
        <x:f>IF(A1724="","",IF(OR(D1724="",E1724=""),"",IF(E1724&lt;=D1724,1,0)))</x:f>
      </x:c>
      <x:c r="N1724" s="120" t="str">
        <x:f>IF(A1724="","",IF(OR(H1724="",I1724=""),"",IFERROR(I1724/H1724,0)))</x:f>
      </x:c>
      <x:c r="O1724" s="113" t="str">
        <x:f>IF(A1724="","",IF(OR(D1724="",E1724=""),"",MAX(0,E1724-D1724)))</x:f>
      </x:c>
      <x:c r="P1724" s="113" t="str">
        <x:f>IF(B1724="","",WEEKDAY(B1724,2))</x:f>
      </x:c>
      <x:c r="Q1724" s="113" t="str">
        <x:f>IF(B1724="","",MONTH(B1724))</x:f>
      </x:c>
      <x:c r="R1724" s="113" t="str">
        <x:f>IF(B1724="","",YEAR(B1724))</x:f>
      </x:c>
    </x:row>
    <x:row r="1725" ht="20" customHeight="1">
      <x:c r="A1725" s="247"/>
      <x:c r="B1725" s="248"/>
      <x:c r="C1725" s="247"/>
      <x:c r="D1725" s="248"/>
      <x:c r="E1725" s="248"/>
      <x:c r="F1725" s="247"/>
      <x:c r="G1725" s="247"/>
      <x:c r="H1725" s="247"/>
      <x:c r="I1725" s="247"/>
      <x:c r="J1725" s="249"/>
      <x:c r="K1725" s="247"/>
      <x:c r="L1725" s="247"/>
      <x:c r="M1725" s="113" t="str">
        <x:f>IF(A1725="","",IF(OR(D1725="",E1725=""),"",IF(E1725&lt;=D1725,1,0)))</x:f>
      </x:c>
      <x:c r="N1725" s="120" t="str">
        <x:f>IF(A1725="","",IF(OR(H1725="",I1725=""),"",IFERROR(I1725/H1725,0)))</x:f>
      </x:c>
      <x:c r="O1725" s="113" t="str">
        <x:f>IF(A1725="","",IF(OR(D1725="",E1725=""),"",MAX(0,E1725-D1725)))</x:f>
      </x:c>
      <x:c r="P1725" s="113" t="str">
        <x:f>IF(B1725="","",WEEKDAY(B1725,2))</x:f>
      </x:c>
      <x:c r="Q1725" s="113" t="str">
        <x:f>IF(B1725="","",MONTH(B1725))</x:f>
      </x:c>
      <x:c r="R1725" s="113" t="str">
        <x:f>IF(B1725="","",YEAR(B1725))</x:f>
      </x:c>
    </x:row>
    <x:row r="1726" ht="20" customHeight="1">
      <x:c r="A1726" s="247"/>
      <x:c r="B1726" s="248"/>
      <x:c r="C1726" s="247"/>
      <x:c r="D1726" s="248"/>
      <x:c r="E1726" s="248"/>
      <x:c r="F1726" s="247"/>
      <x:c r="G1726" s="247"/>
      <x:c r="H1726" s="247"/>
      <x:c r="I1726" s="247"/>
      <x:c r="J1726" s="249"/>
      <x:c r="K1726" s="247"/>
      <x:c r="L1726" s="247"/>
      <x:c r="M1726" s="113" t="str">
        <x:f>IF(A1726="","",IF(OR(D1726="",E1726=""),"",IF(E1726&lt;=D1726,1,0)))</x:f>
      </x:c>
      <x:c r="N1726" s="120" t="str">
        <x:f>IF(A1726="","",IF(OR(H1726="",I1726=""),"",IFERROR(I1726/H1726,0)))</x:f>
      </x:c>
      <x:c r="O1726" s="113" t="str">
        <x:f>IF(A1726="","",IF(OR(D1726="",E1726=""),"",MAX(0,E1726-D1726)))</x:f>
      </x:c>
      <x:c r="P1726" s="113" t="str">
        <x:f>IF(B1726="","",WEEKDAY(B1726,2))</x:f>
      </x:c>
      <x:c r="Q1726" s="113" t="str">
        <x:f>IF(B1726="","",MONTH(B1726))</x:f>
      </x:c>
      <x:c r="R1726" s="113" t="str">
        <x:f>IF(B1726="","",YEAR(B1726))</x:f>
      </x:c>
    </x:row>
    <x:row r="1727" ht="20" customHeight="1">
      <x:c r="A1727" s="247"/>
      <x:c r="B1727" s="248"/>
      <x:c r="C1727" s="247"/>
      <x:c r="D1727" s="248"/>
      <x:c r="E1727" s="248"/>
      <x:c r="F1727" s="247"/>
      <x:c r="G1727" s="247"/>
      <x:c r="H1727" s="247"/>
      <x:c r="I1727" s="247"/>
      <x:c r="J1727" s="249"/>
      <x:c r="K1727" s="247"/>
      <x:c r="L1727" s="247"/>
      <x:c r="M1727" s="113" t="str">
        <x:f>IF(A1727="","",IF(OR(D1727="",E1727=""),"",IF(E1727&lt;=D1727,1,0)))</x:f>
      </x:c>
      <x:c r="N1727" s="120" t="str">
        <x:f>IF(A1727="","",IF(OR(H1727="",I1727=""),"",IFERROR(I1727/H1727,0)))</x:f>
      </x:c>
      <x:c r="O1727" s="113" t="str">
        <x:f>IF(A1727="","",IF(OR(D1727="",E1727=""),"",MAX(0,E1727-D1727)))</x:f>
      </x:c>
      <x:c r="P1727" s="113" t="str">
        <x:f>IF(B1727="","",WEEKDAY(B1727,2))</x:f>
      </x:c>
      <x:c r="Q1727" s="113" t="str">
        <x:f>IF(B1727="","",MONTH(B1727))</x:f>
      </x:c>
      <x:c r="R1727" s="113" t="str">
        <x:f>IF(B1727="","",YEAR(B1727))</x:f>
      </x:c>
    </x:row>
    <x:row r="1728" ht="20" customHeight="1">
      <x:c r="A1728" s="247"/>
      <x:c r="B1728" s="248"/>
      <x:c r="C1728" s="247"/>
      <x:c r="D1728" s="248"/>
      <x:c r="E1728" s="248"/>
      <x:c r="F1728" s="247"/>
      <x:c r="G1728" s="247"/>
      <x:c r="H1728" s="247"/>
      <x:c r="I1728" s="247"/>
      <x:c r="J1728" s="249"/>
      <x:c r="K1728" s="247"/>
      <x:c r="L1728" s="247"/>
      <x:c r="M1728" s="113" t="str">
        <x:f>IF(A1728="","",IF(OR(D1728="",E1728=""),"",IF(E1728&lt;=D1728,1,0)))</x:f>
      </x:c>
      <x:c r="N1728" s="120" t="str">
        <x:f>IF(A1728="","",IF(OR(H1728="",I1728=""),"",IFERROR(I1728/H1728,0)))</x:f>
      </x:c>
      <x:c r="O1728" s="113" t="str">
        <x:f>IF(A1728="","",IF(OR(D1728="",E1728=""),"",MAX(0,E1728-D1728)))</x:f>
      </x:c>
      <x:c r="P1728" s="113" t="str">
        <x:f>IF(B1728="","",WEEKDAY(B1728,2))</x:f>
      </x:c>
      <x:c r="Q1728" s="113" t="str">
        <x:f>IF(B1728="","",MONTH(B1728))</x:f>
      </x:c>
      <x:c r="R1728" s="113" t="str">
        <x:f>IF(B1728="","",YEAR(B1728))</x:f>
      </x:c>
    </x:row>
    <x:row r="1729" ht="20" customHeight="1">
      <x:c r="A1729" s="247"/>
      <x:c r="B1729" s="248"/>
      <x:c r="C1729" s="247"/>
      <x:c r="D1729" s="248"/>
      <x:c r="E1729" s="248"/>
      <x:c r="F1729" s="247"/>
      <x:c r="G1729" s="247"/>
      <x:c r="H1729" s="247"/>
      <x:c r="I1729" s="247"/>
      <x:c r="J1729" s="249"/>
      <x:c r="K1729" s="247"/>
      <x:c r="L1729" s="247"/>
      <x:c r="M1729" s="113" t="str">
        <x:f>IF(A1729="","",IF(OR(D1729="",E1729=""),"",IF(E1729&lt;=D1729,1,0)))</x:f>
      </x:c>
      <x:c r="N1729" s="120" t="str">
        <x:f>IF(A1729="","",IF(OR(H1729="",I1729=""),"",IFERROR(I1729/H1729,0)))</x:f>
      </x:c>
      <x:c r="O1729" s="113" t="str">
        <x:f>IF(A1729="","",IF(OR(D1729="",E1729=""),"",MAX(0,E1729-D1729)))</x:f>
      </x:c>
      <x:c r="P1729" s="113" t="str">
        <x:f>IF(B1729="","",WEEKDAY(B1729,2))</x:f>
      </x:c>
      <x:c r="Q1729" s="113" t="str">
        <x:f>IF(B1729="","",MONTH(B1729))</x:f>
      </x:c>
      <x:c r="R1729" s="113" t="str">
        <x:f>IF(B1729="","",YEAR(B1729))</x:f>
      </x:c>
    </x:row>
    <x:row r="1730" ht="20" customHeight="1">
      <x:c r="A1730" s="247"/>
      <x:c r="B1730" s="248"/>
      <x:c r="C1730" s="247"/>
      <x:c r="D1730" s="248"/>
      <x:c r="E1730" s="248"/>
      <x:c r="F1730" s="247"/>
      <x:c r="G1730" s="247"/>
      <x:c r="H1730" s="247"/>
      <x:c r="I1730" s="247"/>
      <x:c r="J1730" s="249"/>
      <x:c r="K1730" s="247"/>
      <x:c r="L1730" s="247"/>
      <x:c r="M1730" s="113" t="str">
        <x:f>IF(A1730="","",IF(OR(D1730="",E1730=""),"",IF(E1730&lt;=D1730,1,0)))</x:f>
      </x:c>
      <x:c r="N1730" s="120" t="str">
        <x:f>IF(A1730="","",IF(OR(H1730="",I1730=""),"",IFERROR(I1730/H1730,0)))</x:f>
      </x:c>
      <x:c r="O1730" s="113" t="str">
        <x:f>IF(A1730="","",IF(OR(D1730="",E1730=""),"",MAX(0,E1730-D1730)))</x:f>
      </x:c>
      <x:c r="P1730" s="113" t="str">
        <x:f>IF(B1730="","",WEEKDAY(B1730,2))</x:f>
      </x:c>
      <x:c r="Q1730" s="113" t="str">
        <x:f>IF(B1730="","",MONTH(B1730))</x:f>
      </x:c>
      <x:c r="R1730" s="113" t="str">
        <x:f>IF(B1730="","",YEAR(B1730))</x:f>
      </x:c>
    </x:row>
    <x:row r="1731" ht="20" customHeight="1">
      <x:c r="A1731" s="247"/>
      <x:c r="B1731" s="248"/>
      <x:c r="C1731" s="247"/>
      <x:c r="D1731" s="248"/>
      <x:c r="E1731" s="248"/>
      <x:c r="F1731" s="247"/>
      <x:c r="G1731" s="247"/>
      <x:c r="H1731" s="247"/>
      <x:c r="I1731" s="247"/>
      <x:c r="J1731" s="249"/>
      <x:c r="K1731" s="247"/>
      <x:c r="L1731" s="247"/>
      <x:c r="M1731" s="113" t="str">
        <x:f>IF(A1731="","",IF(OR(D1731="",E1731=""),"",IF(E1731&lt;=D1731,1,0)))</x:f>
      </x:c>
      <x:c r="N1731" s="120" t="str">
        <x:f>IF(A1731="","",IF(OR(H1731="",I1731=""),"",IFERROR(I1731/H1731,0)))</x:f>
      </x:c>
      <x:c r="O1731" s="113" t="str">
        <x:f>IF(A1731="","",IF(OR(D1731="",E1731=""),"",MAX(0,E1731-D1731)))</x:f>
      </x:c>
      <x:c r="P1731" s="113" t="str">
        <x:f>IF(B1731="","",WEEKDAY(B1731,2))</x:f>
      </x:c>
      <x:c r="Q1731" s="113" t="str">
        <x:f>IF(B1731="","",MONTH(B1731))</x:f>
      </x:c>
      <x:c r="R1731" s="113" t="str">
        <x:f>IF(B1731="","",YEAR(B1731))</x:f>
      </x:c>
    </x:row>
    <x:row r="1732" ht="20" customHeight="1">
      <x:c r="A1732" s="247"/>
      <x:c r="B1732" s="248"/>
      <x:c r="C1732" s="247"/>
      <x:c r="D1732" s="248"/>
      <x:c r="E1732" s="248"/>
      <x:c r="F1732" s="247"/>
      <x:c r="G1732" s="247"/>
      <x:c r="H1732" s="247"/>
      <x:c r="I1732" s="247"/>
      <x:c r="J1732" s="249"/>
      <x:c r="K1732" s="247"/>
      <x:c r="L1732" s="247"/>
      <x:c r="M1732" s="113" t="str">
        <x:f>IF(A1732="","",IF(OR(D1732="",E1732=""),"",IF(E1732&lt;=D1732,1,0)))</x:f>
      </x:c>
      <x:c r="N1732" s="120" t="str">
        <x:f>IF(A1732="","",IF(OR(H1732="",I1732=""),"",IFERROR(I1732/H1732,0)))</x:f>
      </x:c>
      <x:c r="O1732" s="113" t="str">
        <x:f>IF(A1732="","",IF(OR(D1732="",E1732=""),"",MAX(0,E1732-D1732)))</x:f>
      </x:c>
      <x:c r="P1732" s="113" t="str">
        <x:f>IF(B1732="","",WEEKDAY(B1732,2))</x:f>
      </x:c>
      <x:c r="Q1732" s="113" t="str">
        <x:f>IF(B1732="","",MONTH(B1732))</x:f>
      </x:c>
      <x:c r="R1732" s="113" t="str">
        <x:f>IF(B1732="","",YEAR(B1732))</x:f>
      </x:c>
    </x:row>
    <x:row r="1733" ht="20" customHeight="1">
      <x:c r="A1733" s="247"/>
      <x:c r="B1733" s="248"/>
      <x:c r="C1733" s="247"/>
      <x:c r="D1733" s="248"/>
      <x:c r="E1733" s="248"/>
      <x:c r="F1733" s="247"/>
      <x:c r="G1733" s="247"/>
      <x:c r="H1733" s="247"/>
      <x:c r="I1733" s="247"/>
      <x:c r="J1733" s="249"/>
      <x:c r="K1733" s="247"/>
      <x:c r="L1733" s="247"/>
      <x:c r="M1733" s="113" t="str">
        <x:f>IF(A1733="","",IF(OR(D1733="",E1733=""),"",IF(E1733&lt;=D1733,1,0)))</x:f>
      </x:c>
      <x:c r="N1733" s="120" t="str">
        <x:f>IF(A1733="","",IF(OR(H1733="",I1733=""),"",IFERROR(I1733/H1733,0)))</x:f>
      </x:c>
      <x:c r="O1733" s="113" t="str">
        <x:f>IF(A1733="","",IF(OR(D1733="",E1733=""),"",MAX(0,E1733-D1733)))</x:f>
      </x:c>
      <x:c r="P1733" s="113" t="str">
        <x:f>IF(B1733="","",WEEKDAY(B1733,2))</x:f>
      </x:c>
      <x:c r="Q1733" s="113" t="str">
        <x:f>IF(B1733="","",MONTH(B1733))</x:f>
      </x:c>
      <x:c r="R1733" s="113" t="str">
        <x:f>IF(B1733="","",YEAR(B1733))</x:f>
      </x:c>
    </x:row>
    <x:row r="1734" ht="20" customHeight="1">
      <x:c r="A1734" s="247"/>
      <x:c r="B1734" s="248"/>
      <x:c r="C1734" s="247"/>
      <x:c r="D1734" s="248"/>
      <x:c r="E1734" s="248"/>
      <x:c r="F1734" s="247"/>
      <x:c r="G1734" s="247"/>
      <x:c r="H1734" s="247"/>
      <x:c r="I1734" s="247"/>
      <x:c r="J1734" s="249"/>
      <x:c r="K1734" s="247"/>
      <x:c r="L1734" s="247"/>
      <x:c r="M1734" s="113" t="str">
        <x:f>IF(A1734="","",IF(OR(D1734="",E1734=""),"",IF(E1734&lt;=D1734,1,0)))</x:f>
      </x:c>
      <x:c r="N1734" s="120" t="str">
        <x:f>IF(A1734="","",IF(OR(H1734="",I1734=""),"",IFERROR(I1734/H1734,0)))</x:f>
      </x:c>
      <x:c r="O1734" s="113" t="str">
        <x:f>IF(A1734="","",IF(OR(D1734="",E1734=""),"",MAX(0,E1734-D1734)))</x:f>
      </x:c>
      <x:c r="P1734" s="113" t="str">
        <x:f>IF(B1734="","",WEEKDAY(B1734,2))</x:f>
      </x:c>
      <x:c r="Q1734" s="113" t="str">
        <x:f>IF(B1734="","",MONTH(B1734))</x:f>
      </x:c>
      <x:c r="R1734" s="113" t="str">
        <x:f>IF(B1734="","",YEAR(B1734))</x:f>
      </x:c>
    </x:row>
    <x:row r="1735" ht="20" customHeight="1">
      <x:c r="A1735" s="247"/>
      <x:c r="B1735" s="248"/>
      <x:c r="C1735" s="247"/>
      <x:c r="D1735" s="248"/>
      <x:c r="E1735" s="248"/>
      <x:c r="F1735" s="247"/>
      <x:c r="G1735" s="247"/>
      <x:c r="H1735" s="247"/>
      <x:c r="I1735" s="247"/>
      <x:c r="J1735" s="249"/>
      <x:c r="K1735" s="247"/>
      <x:c r="L1735" s="247"/>
      <x:c r="M1735" s="113" t="str">
        <x:f>IF(A1735="","",IF(OR(D1735="",E1735=""),"",IF(E1735&lt;=D1735,1,0)))</x:f>
      </x:c>
      <x:c r="N1735" s="120" t="str">
        <x:f>IF(A1735="","",IF(OR(H1735="",I1735=""),"",IFERROR(I1735/H1735,0)))</x:f>
      </x:c>
      <x:c r="O1735" s="113" t="str">
        <x:f>IF(A1735="","",IF(OR(D1735="",E1735=""),"",MAX(0,E1735-D1735)))</x:f>
      </x:c>
      <x:c r="P1735" s="113" t="str">
        <x:f>IF(B1735="","",WEEKDAY(B1735,2))</x:f>
      </x:c>
      <x:c r="Q1735" s="113" t="str">
        <x:f>IF(B1735="","",MONTH(B1735))</x:f>
      </x:c>
      <x:c r="R1735" s="113" t="str">
        <x:f>IF(B1735="","",YEAR(B1735))</x:f>
      </x:c>
    </x:row>
    <x:row r="1736" ht="20" customHeight="1">
      <x:c r="A1736" s="247"/>
      <x:c r="B1736" s="248"/>
      <x:c r="C1736" s="247"/>
      <x:c r="D1736" s="248"/>
      <x:c r="E1736" s="248"/>
      <x:c r="F1736" s="247"/>
      <x:c r="G1736" s="247"/>
      <x:c r="H1736" s="247"/>
      <x:c r="I1736" s="247"/>
      <x:c r="J1736" s="249"/>
      <x:c r="K1736" s="247"/>
      <x:c r="L1736" s="247"/>
      <x:c r="M1736" s="113" t="str">
        <x:f>IF(A1736="","",IF(OR(D1736="",E1736=""),"",IF(E1736&lt;=D1736,1,0)))</x:f>
      </x:c>
      <x:c r="N1736" s="120" t="str">
        <x:f>IF(A1736="","",IF(OR(H1736="",I1736=""),"",IFERROR(I1736/H1736,0)))</x:f>
      </x:c>
      <x:c r="O1736" s="113" t="str">
        <x:f>IF(A1736="","",IF(OR(D1736="",E1736=""),"",MAX(0,E1736-D1736)))</x:f>
      </x:c>
      <x:c r="P1736" s="113" t="str">
        <x:f>IF(B1736="","",WEEKDAY(B1736,2))</x:f>
      </x:c>
      <x:c r="Q1736" s="113" t="str">
        <x:f>IF(B1736="","",MONTH(B1736))</x:f>
      </x:c>
      <x:c r="R1736" s="113" t="str">
        <x:f>IF(B1736="","",YEAR(B1736))</x:f>
      </x:c>
    </x:row>
    <x:row r="1737" ht="20" customHeight="1">
      <x:c r="A1737" s="247"/>
      <x:c r="B1737" s="248"/>
      <x:c r="C1737" s="247"/>
      <x:c r="D1737" s="248"/>
      <x:c r="E1737" s="248"/>
      <x:c r="F1737" s="247"/>
      <x:c r="G1737" s="247"/>
      <x:c r="H1737" s="247"/>
      <x:c r="I1737" s="247"/>
      <x:c r="J1737" s="249"/>
      <x:c r="K1737" s="247"/>
      <x:c r="L1737" s="247"/>
      <x:c r="M1737" s="113" t="str">
        <x:f>IF(A1737="","",IF(OR(D1737="",E1737=""),"",IF(E1737&lt;=D1737,1,0)))</x:f>
      </x:c>
      <x:c r="N1737" s="120" t="str">
        <x:f>IF(A1737="","",IF(OR(H1737="",I1737=""),"",IFERROR(I1737/H1737,0)))</x:f>
      </x:c>
      <x:c r="O1737" s="113" t="str">
        <x:f>IF(A1737="","",IF(OR(D1737="",E1737=""),"",MAX(0,E1737-D1737)))</x:f>
      </x:c>
      <x:c r="P1737" s="113" t="str">
        <x:f>IF(B1737="","",WEEKDAY(B1737,2))</x:f>
      </x:c>
      <x:c r="Q1737" s="113" t="str">
        <x:f>IF(B1737="","",MONTH(B1737))</x:f>
      </x:c>
      <x:c r="R1737" s="113" t="str">
        <x:f>IF(B1737="","",YEAR(B1737))</x:f>
      </x:c>
    </x:row>
    <x:row r="1738" ht="20" customHeight="1">
      <x:c r="A1738" s="247"/>
      <x:c r="B1738" s="248"/>
      <x:c r="C1738" s="247"/>
      <x:c r="D1738" s="248"/>
      <x:c r="E1738" s="248"/>
      <x:c r="F1738" s="247"/>
      <x:c r="G1738" s="247"/>
      <x:c r="H1738" s="247"/>
      <x:c r="I1738" s="247"/>
      <x:c r="J1738" s="249"/>
      <x:c r="K1738" s="247"/>
      <x:c r="L1738" s="247"/>
      <x:c r="M1738" s="113" t="str">
        <x:f>IF(A1738="","",IF(OR(D1738="",E1738=""),"",IF(E1738&lt;=D1738,1,0)))</x:f>
      </x:c>
      <x:c r="N1738" s="120" t="str">
        <x:f>IF(A1738="","",IF(OR(H1738="",I1738=""),"",IFERROR(I1738/H1738,0)))</x:f>
      </x:c>
      <x:c r="O1738" s="113" t="str">
        <x:f>IF(A1738="","",IF(OR(D1738="",E1738=""),"",MAX(0,E1738-D1738)))</x:f>
      </x:c>
      <x:c r="P1738" s="113" t="str">
        <x:f>IF(B1738="","",WEEKDAY(B1738,2))</x:f>
      </x:c>
      <x:c r="Q1738" s="113" t="str">
        <x:f>IF(B1738="","",MONTH(B1738))</x:f>
      </x:c>
      <x:c r="R1738" s="113" t="str">
        <x:f>IF(B1738="","",YEAR(B1738))</x:f>
      </x:c>
    </x:row>
    <x:row r="1739" ht="20" customHeight="1">
      <x:c r="A1739" s="247"/>
      <x:c r="B1739" s="248"/>
      <x:c r="C1739" s="247"/>
      <x:c r="D1739" s="248"/>
      <x:c r="E1739" s="248"/>
      <x:c r="F1739" s="247"/>
      <x:c r="G1739" s="247"/>
      <x:c r="H1739" s="247"/>
      <x:c r="I1739" s="247"/>
      <x:c r="J1739" s="249"/>
      <x:c r="K1739" s="247"/>
      <x:c r="L1739" s="247"/>
      <x:c r="M1739" s="113" t="str">
        <x:f>IF(A1739="","",IF(OR(D1739="",E1739=""),"",IF(E1739&lt;=D1739,1,0)))</x:f>
      </x:c>
      <x:c r="N1739" s="120" t="str">
        <x:f>IF(A1739="","",IF(OR(H1739="",I1739=""),"",IFERROR(I1739/H1739,0)))</x:f>
      </x:c>
      <x:c r="O1739" s="113" t="str">
        <x:f>IF(A1739="","",IF(OR(D1739="",E1739=""),"",MAX(0,E1739-D1739)))</x:f>
      </x:c>
      <x:c r="P1739" s="113" t="str">
        <x:f>IF(B1739="","",WEEKDAY(B1739,2))</x:f>
      </x:c>
      <x:c r="Q1739" s="113" t="str">
        <x:f>IF(B1739="","",MONTH(B1739))</x:f>
      </x:c>
      <x:c r="R1739" s="113" t="str">
        <x:f>IF(B1739="","",YEAR(B1739))</x:f>
      </x:c>
    </x:row>
    <x:row r="1740" ht="20" customHeight="1">
      <x:c r="A1740" s="247"/>
      <x:c r="B1740" s="248"/>
      <x:c r="C1740" s="247"/>
      <x:c r="D1740" s="248"/>
      <x:c r="E1740" s="248"/>
      <x:c r="F1740" s="247"/>
      <x:c r="G1740" s="247"/>
      <x:c r="H1740" s="247"/>
      <x:c r="I1740" s="247"/>
      <x:c r="J1740" s="249"/>
      <x:c r="K1740" s="247"/>
      <x:c r="L1740" s="247"/>
      <x:c r="M1740" s="113" t="str">
        <x:f>IF(A1740="","",IF(OR(D1740="",E1740=""),"",IF(E1740&lt;=D1740,1,0)))</x:f>
      </x:c>
      <x:c r="N1740" s="120" t="str">
        <x:f>IF(A1740="","",IF(OR(H1740="",I1740=""),"",IFERROR(I1740/H1740,0)))</x:f>
      </x:c>
      <x:c r="O1740" s="113" t="str">
        <x:f>IF(A1740="","",IF(OR(D1740="",E1740=""),"",MAX(0,E1740-D1740)))</x:f>
      </x:c>
      <x:c r="P1740" s="113" t="str">
        <x:f>IF(B1740="","",WEEKDAY(B1740,2))</x:f>
      </x:c>
      <x:c r="Q1740" s="113" t="str">
        <x:f>IF(B1740="","",MONTH(B1740))</x:f>
      </x:c>
      <x:c r="R1740" s="113" t="str">
        <x:f>IF(B1740="","",YEAR(B1740))</x:f>
      </x:c>
    </x:row>
    <x:row r="1741" ht="20" customHeight="1">
      <x:c r="A1741" s="247"/>
      <x:c r="B1741" s="248"/>
      <x:c r="C1741" s="247"/>
      <x:c r="D1741" s="248"/>
      <x:c r="E1741" s="248"/>
      <x:c r="F1741" s="247"/>
      <x:c r="G1741" s="247"/>
      <x:c r="H1741" s="247"/>
      <x:c r="I1741" s="247"/>
      <x:c r="J1741" s="249"/>
      <x:c r="K1741" s="247"/>
      <x:c r="L1741" s="247"/>
      <x:c r="M1741" s="113" t="str">
        <x:f>IF(A1741="","",IF(OR(D1741="",E1741=""),"",IF(E1741&lt;=D1741,1,0)))</x:f>
      </x:c>
      <x:c r="N1741" s="120" t="str">
        <x:f>IF(A1741="","",IF(OR(H1741="",I1741=""),"",IFERROR(I1741/H1741,0)))</x:f>
      </x:c>
      <x:c r="O1741" s="113" t="str">
        <x:f>IF(A1741="","",IF(OR(D1741="",E1741=""),"",MAX(0,E1741-D1741)))</x:f>
      </x:c>
      <x:c r="P1741" s="113" t="str">
        <x:f>IF(B1741="","",WEEKDAY(B1741,2))</x:f>
      </x:c>
      <x:c r="Q1741" s="113" t="str">
        <x:f>IF(B1741="","",MONTH(B1741))</x:f>
      </x:c>
      <x:c r="R1741" s="113" t="str">
        <x:f>IF(B1741="","",YEAR(B1741))</x:f>
      </x:c>
    </x:row>
    <x:row r="1742" ht="20" customHeight="1">
      <x:c r="A1742" s="247"/>
      <x:c r="B1742" s="248"/>
      <x:c r="C1742" s="247"/>
      <x:c r="D1742" s="248"/>
      <x:c r="E1742" s="248"/>
      <x:c r="F1742" s="247"/>
      <x:c r="G1742" s="247"/>
      <x:c r="H1742" s="247"/>
      <x:c r="I1742" s="247"/>
      <x:c r="J1742" s="249"/>
      <x:c r="K1742" s="247"/>
      <x:c r="L1742" s="247"/>
      <x:c r="M1742" s="113" t="str">
        <x:f>IF(A1742="","",IF(OR(D1742="",E1742=""),"",IF(E1742&lt;=D1742,1,0)))</x:f>
      </x:c>
      <x:c r="N1742" s="120" t="str">
        <x:f>IF(A1742="","",IF(OR(H1742="",I1742=""),"",IFERROR(I1742/H1742,0)))</x:f>
      </x:c>
      <x:c r="O1742" s="113" t="str">
        <x:f>IF(A1742="","",IF(OR(D1742="",E1742=""),"",MAX(0,E1742-D1742)))</x:f>
      </x:c>
      <x:c r="P1742" s="113" t="str">
        <x:f>IF(B1742="","",WEEKDAY(B1742,2))</x:f>
      </x:c>
      <x:c r="Q1742" s="113" t="str">
        <x:f>IF(B1742="","",MONTH(B1742))</x:f>
      </x:c>
      <x:c r="R1742" s="113" t="str">
        <x:f>IF(B1742="","",YEAR(B1742))</x:f>
      </x:c>
    </x:row>
    <x:row r="1743" ht="20" customHeight="1">
      <x:c r="A1743" s="247"/>
      <x:c r="B1743" s="248"/>
      <x:c r="C1743" s="247"/>
      <x:c r="D1743" s="248"/>
      <x:c r="E1743" s="248"/>
      <x:c r="F1743" s="247"/>
      <x:c r="G1743" s="247"/>
      <x:c r="H1743" s="247"/>
      <x:c r="I1743" s="247"/>
      <x:c r="J1743" s="249"/>
      <x:c r="K1743" s="247"/>
      <x:c r="L1743" s="247"/>
      <x:c r="M1743" s="113" t="str">
        <x:f>IF(A1743="","",IF(OR(D1743="",E1743=""),"",IF(E1743&lt;=D1743,1,0)))</x:f>
      </x:c>
      <x:c r="N1743" s="120" t="str">
        <x:f>IF(A1743="","",IF(OR(H1743="",I1743=""),"",IFERROR(I1743/H1743,0)))</x:f>
      </x:c>
      <x:c r="O1743" s="113" t="str">
        <x:f>IF(A1743="","",IF(OR(D1743="",E1743=""),"",MAX(0,E1743-D1743)))</x:f>
      </x:c>
      <x:c r="P1743" s="113" t="str">
        <x:f>IF(B1743="","",WEEKDAY(B1743,2))</x:f>
      </x:c>
      <x:c r="Q1743" s="113" t="str">
        <x:f>IF(B1743="","",MONTH(B1743))</x:f>
      </x:c>
      <x:c r="R1743" s="113" t="str">
        <x:f>IF(B1743="","",YEAR(B1743))</x:f>
      </x:c>
    </x:row>
    <x:row r="1744" ht="20" customHeight="1">
      <x:c r="A1744" s="247"/>
      <x:c r="B1744" s="248"/>
      <x:c r="C1744" s="247"/>
      <x:c r="D1744" s="248"/>
      <x:c r="E1744" s="248"/>
      <x:c r="F1744" s="247"/>
      <x:c r="G1744" s="247"/>
      <x:c r="H1744" s="247"/>
      <x:c r="I1744" s="247"/>
      <x:c r="J1744" s="249"/>
      <x:c r="K1744" s="247"/>
      <x:c r="L1744" s="247"/>
      <x:c r="M1744" s="113" t="str">
        <x:f>IF(A1744="","",IF(OR(D1744="",E1744=""),"",IF(E1744&lt;=D1744,1,0)))</x:f>
      </x:c>
      <x:c r="N1744" s="120" t="str">
        <x:f>IF(A1744="","",IF(OR(H1744="",I1744=""),"",IFERROR(I1744/H1744,0)))</x:f>
      </x:c>
      <x:c r="O1744" s="113" t="str">
        <x:f>IF(A1744="","",IF(OR(D1744="",E1744=""),"",MAX(0,E1744-D1744)))</x:f>
      </x:c>
      <x:c r="P1744" s="113" t="str">
        <x:f>IF(B1744="","",WEEKDAY(B1744,2))</x:f>
      </x:c>
      <x:c r="Q1744" s="113" t="str">
        <x:f>IF(B1744="","",MONTH(B1744))</x:f>
      </x:c>
      <x:c r="R1744" s="113" t="str">
        <x:f>IF(B1744="","",YEAR(B1744))</x:f>
      </x:c>
    </x:row>
    <x:row r="1745" ht="20" customHeight="1">
      <x:c r="A1745" s="247"/>
      <x:c r="B1745" s="248"/>
      <x:c r="C1745" s="247"/>
      <x:c r="D1745" s="248"/>
      <x:c r="E1745" s="248"/>
      <x:c r="F1745" s="247"/>
      <x:c r="G1745" s="247"/>
      <x:c r="H1745" s="247"/>
      <x:c r="I1745" s="247"/>
      <x:c r="J1745" s="249"/>
      <x:c r="K1745" s="247"/>
      <x:c r="L1745" s="247"/>
      <x:c r="M1745" s="113" t="str">
        <x:f>IF(A1745="","",IF(OR(D1745="",E1745=""),"",IF(E1745&lt;=D1745,1,0)))</x:f>
      </x:c>
      <x:c r="N1745" s="120" t="str">
        <x:f>IF(A1745="","",IF(OR(H1745="",I1745=""),"",IFERROR(I1745/H1745,0)))</x:f>
      </x:c>
      <x:c r="O1745" s="113" t="str">
        <x:f>IF(A1745="","",IF(OR(D1745="",E1745=""),"",MAX(0,E1745-D1745)))</x:f>
      </x:c>
      <x:c r="P1745" s="113" t="str">
        <x:f>IF(B1745="","",WEEKDAY(B1745,2))</x:f>
      </x:c>
      <x:c r="Q1745" s="113" t="str">
        <x:f>IF(B1745="","",MONTH(B1745))</x:f>
      </x:c>
      <x:c r="R1745" s="113" t="str">
        <x:f>IF(B1745="","",YEAR(B1745))</x:f>
      </x:c>
    </x:row>
    <x:row r="1746" ht="20" customHeight="1">
      <x:c r="A1746" s="247"/>
      <x:c r="B1746" s="248"/>
      <x:c r="C1746" s="247"/>
      <x:c r="D1746" s="248"/>
      <x:c r="E1746" s="248"/>
      <x:c r="F1746" s="247"/>
      <x:c r="G1746" s="247"/>
      <x:c r="H1746" s="247"/>
      <x:c r="I1746" s="247"/>
      <x:c r="J1746" s="249"/>
      <x:c r="K1746" s="247"/>
      <x:c r="L1746" s="247"/>
      <x:c r="M1746" s="113" t="str">
        <x:f>IF(A1746="","",IF(OR(D1746="",E1746=""),"",IF(E1746&lt;=D1746,1,0)))</x:f>
      </x:c>
      <x:c r="N1746" s="120" t="str">
        <x:f>IF(A1746="","",IF(OR(H1746="",I1746=""),"",IFERROR(I1746/H1746,0)))</x:f>
      </x:c>
      <x:c r="O1746" s="113" t="str">
        <x:f>IF(A1746="","",IF(OR(D1746="",E1746=""),"",MAX(0,E1746-D1746)))</x:f>
      </x:c>
      <x:c r="P1746" s="113" t="str">
        <x:f>IF(B1746="","",WEEKDAY(B1746,2))</x:f>
      </x:c>
      <x:c r="Q1746" s="113" t="str">
        <x:f>IF(B1746="","",MONTH(B1746))</x:f>
      </x:c>
      <x:c r="R1746" s="113" t="str">
        <x:f>IF(B1746="","",YEAR(B1746))</x:f>
      </x:c>
    </x:row>
    <x:row r="1747" ht="20" customHeight="1">
      <x:c r="A1747" s="247"/>
      <x:c r="B1747" s="248"/>
      <x:c r="C1747" s="247"/>
      <x:c r="D1747" s="248"/>
      <x:c r="E1747" s="248"/>
      <x:c r="F1747" s="247"/>
      <x:c r="G1747" s="247"/>
      <x:c r="H1747" s="247"/>
      <x:c r="I1747" s="247"/>
      <x:c r="J1747" s="249"/>
      <x:c r="K1747" s="247"/>
      <x:c r="L1747" s="247"/>
      <x:c r="M1747" s="113" t="str">
        <x:f>IF(A1747="","",IF(OR(D1747="",E1747=""),"",IF(E1747&lt;=D1747,1,0)))</x:f>
      </x:c>
      <x:c r="N1747" s="120" t="str">
        <x:f>IF(A1747="","",IF(OR(H1747="",I1747=""),"",IFERROR(I1747/H1747,0)))</x:f>
      </x:c>
      <x:c r="O1747" s="113" t="str">
        <x:f>IF(A1747="","",IF(OR(D1747="",E1747=""),"",MAX(0,E1747-D1747)))</x:f>
      </x:c>
      <x:c r="P1747" s="113" t="str">
        <x:f>IF(B1747="","",WEEKDAY(B1747,2))</x:f>
      </x:c>
      <x:c r="Q1747" s="113" t="str">
        <x:f>IF(B1747="","",MONTH(B1747))</x:f>
      </x:c>
      <x:c r="R1747" s="113" t="str">
        <x:f>IF(B1747="","",YEAR(B1747))</x:f>
      </x:c>
    </x:row>
    <x:row r="1748" ht="20" customHeight="1">
      <x:c r="A1748" s="247"/>
      <x:c r="B1748" s="248"/>
      <x:c r="C1748" s="247"/>
      <x:c r="D1748" s="248"/>
      <x:c r="E1748" s="248"/>
      <x:c r="F1748" s="247"/>
      <x:c r="G1748" s="247"/>
      <x:c r="H1748" s="247"/>
      <x:c r="I1748" s="247"/>
      <x:c r="J1748" s="249"/>
      <x:c r="K1748" s="247"/>
      <x:c r="L1748" s="247"/>
      <x:c r="M1748" s="113" t="str">
        <x:f>IF(A1748="","",IF(OR(D1748="",E1748=""),"",IF(E1748&lt;=D1748,1,0)))</x:f>
      </x:c>
      <x:c r="N1748" s="120" t="str">
        <x:f>IF(A1748="","",IF(OR(H1748="",I1748=""),"",IFERROR(I1748/H1748,0)))</x:f>
      </x:c>
      <x:c r="O1748" s="113" t="str">
        <x:f>IF(A1748="","",IF(OR(D1748="",E1748=""),"",MAX(0,E1748-D1748)))</x:f>
      </x:c>
      <x:c r="P1748" s="113" t="str">
        <x:f>IF(B1748="","",WEEKDAY(B1748,2))</x:f>
      </x:c>
      <x:c r="Q1748" s="113" t="str">
        <x:f>IF(B1748="","",MONTH(B1748))</x:f>
      </x:c>
      <x:c r="R1748" s="113" t="str">
        <x:f>IF(B1748="","",YEAR(B1748))</x:f>
      </x:c>
    </x:row>
    <x:row r="1749" ht="20" customHeight="1">
      <x:c r="A1749" s="247"/>
      <x:c r="B1749" s="248"/>
      <x:c r="C1749" s="247"/>
      <x:c r="D1749" s="248"/>
      <x:c r="E1749" s="248"/>
      <x:c r="F1749" s="247"/>
      <x:c r="G1749" s="247"/>
      <x:c r="H1749" s="247"/>
      <x:c r="I1749" s="247"/>
      <x:c r="J1749" s="249"/>
      <x:c r="K1749" s="247"/>
      <x:c r="L1749" s="247"/>
      <x:c r="M1749" s="113" t="str">
        <x:f>IF(A1749="","",IF(OR(D1749="",E1749=""),"",IF(E1749&lt;=D1749,1,0)))</x:f>
      </x:c>
      <x:c r="N1749" s="120" t="str">
        <x:f>IF(A1749="","",IF(OR(H1749="",I1749=""),"",IFERROR(I1749/H1749,0)))</x:f>
      </x:c>
      <x:c r="O1749" s="113" t="str">
        <x:f>IF(A1749="","",IF(OR(D1749="",E1749=""),"",MAX(0,E1749-D1749)))</x:f>
      </x:c>
      <x:c r="P1749" s="113" t="str">
        <x:f>IF(B1749="","",WEEKDAY(B1749,2))</x:f>
      </x:c>
      <x:c r="Q1749" s="113" t="str">
        <x:f>IF(B1749="","",MONTH(B1749))</x:f>
      </x:c>
      <x:c r="R1749" s="113" t="str">
        <x:f>IF(B1749="","",YEAR(B1749))</x:f>
      </x:c>
    </x:row>
    <x:row r="1750" ht="20" customHeight="1">
      <x:c r="A1750" s="247"/>
      <x:c r="B1750" s="248"/>
      <x:c r="C1750" s="247"/>
      <x:c r="D1750" s="248"/>
      <x:c r="E1750" s="248"/>
      <x:c r="F1750" s="247"/>
      <x:c r="G1750" s="247"/>
      <x:c r="H1750" s="247"/>
      <x:c r="I1750" s="247"/>
      <x:c r="J1750" s="249"/>
      <x:c r="K1750" s="247"/>
      <x:c r="L1750" s="247"/>
      <x:c r="M1750" s="113" t="str">
        <x:f>IF(A1750="","",IF(OR(D1750="",E1750=""),"",IF(E1750&lt;=D1750,1,0)))</x:f>
      </x:c>
      <x:c r="N1750" s="120" t="str">
        <x:f>IF(A1750="","",IF(OR(H1750="",I1750=""),"",IFERROR(I1750/H1750,0)))</x:f>
      </x:c>
      <x:c r="O1750" s="113" t="str">
        <x:f>IF(A1750="","",IF(OR(D1750="",E1750=""),"",MAX(0,E1750-D1750)))</x:f>
      </x:c>
      <x:c r="P1750" s="113" t="str">
        <x:f>IF(B1750="","",WEEKDAY(B1750,2))</x:f>
      </x:c>
      <x:c r="Q1750" s="113" t="str">
        <x:f>IF(B1750="","",MONTH(B1750))</x:f>
      </x:c>
      <x:c r="R1750" s="113" t="str">
        <x:f>IF(B1750="","",YEAR(B1750))</x:f>
      </x:c>
    </x:row>
    <x:row r="1751" ht="20" customHeight="1">
      <x:c r="A1751" s="247"/>
      <x:c r="B1751" s="248"/>
      <x:c r="C1751" s="247"/>
      <x:c r="D1751" s="248"/>
      <x:c r="E1751" s="248"/>
      <x:c r="F1751" s="247"/>
      <x:c r="G1751" s="247"/>
      <x:c r="H1751" s="247"/>
      <x:c r="I1751" s="247"/>
      <x:c r="J1751" s="249"/>
      <x:c r="K1751" s="247"/>
      <x:c r="L1751" s="247"/>
      <x:c r="M1751" s="113" t="str">
        <x:f>IF(A1751="","",IF(OR(D1751="",E1751=""),"",IF(E1751&lt;=D1751,1,0)))</x:f>
      </x:c>
      <x:c r="N1751" s="120" t="str">
        <x:f>IF(A1751="","",IF(OR(H1751="",I1751=""),"",IFERROR(I1751/H1751,0)))</x:f>
      </x:c>
      <x:c r="O1751" s="113" t="str">
        <x:f>IF(A1751="","",IF(OR(D1751="",E1751=""),"",MAX(0,E1751-D1751)))</x:f>
      </x:c>
      <x:c r="P1751" s="113" t="str">
        <x:f>IF(B1751="","",WEEKDAY(B1751,2))</x:f>
      </x:c>
      <x:c r="Q1751" s="113" t="str">
        <x:f>IF(B1751="","",MONTH(B1751))</x:f>
      </x:c>
      <x:c r="R1751" s="113" t="str">
        <x:f>IF(B1751="","",YEAR(B1751))</x:f>
      </x:c>
    </x:row>
    <x:row r="1752" ht="20" customHeight="1">
      <x:c r="A1752" s="247"/>
      <x:c r="B1752" s="248"/>
      <x:c r="C1752" s="247"/>
      <x:c r="D1752" s="248"/>
      <x:c r="E1752" s="248"/>
      <x:c r="F1752" s="247"/>
      <x:c r="G1752" s="247"/>
      <x:c r="H1752" s="247"/>
      <x:c r="I1752" s="247"/>
      <x:c r="J1752" s="249"/>
      <x:c r="K1752" s="247"/>
      <x:c r="L1752" s="247"/>
      <x:c r="M1752" s="113" t="str">
        <x:f>IF(A1752="","",IF(OR(D1752="",E1752=""),"",IF(E1752&lt;=D1752,1,0)))</x:f>
      </x:c>
      <x:c r="N1752" s="120" t="str">
        <x:f>IF(A1752="","",IF(OR(H1752="",I1752=""),"",IFERROR(I1752/H1752,0)))</x:f>
      </x:c>
      <x:c r="O1752" s="113" t="str">
        <x:f>IF(A1752="","",IF(OR(D1752="",E1752=""),"",MAX(0,E1752-D1752)))</x:f>
      </x:c>
      <x:c r="P1752" s="113" t="str">
        <x:f>IF(B1752="","",WEEKDAY(B1752,2))</x:f>
      </x:c>
      <x:c r="Q1752" s="113" t="str">
        <x:f>IF(B1752="","",MONTH(B1752))</x:f>
      </x:c>
      <x:c r="R1752" s="113" t="str">
        <x:f>IF(B1752="","",YEAR(B1752))</x:f>
      </x:c>
    </x:row>
    <x:row r="1753" ht="20" customHeight="1">
      <x:c r="A1753" s="247"/>
      <x:c r="B1753" s="248"/>
      <x:c r="C1753" s="247"/>
      <x:c r="D1753" s="248"/>
      <x:c r="E1753" s="248"/>
      <x:c r="F1753" s="247"/>
      <x:c r="G1753" s="247"/>
      <x:c r="H1753" s="247"/>
      <x:c r="I1753" s="247"/>
      <x:c r="J1753" s="249"/>
      <x:c r="K1753" s="247"/>
      <x:c r="L1753" s="247"/>
      <x:c r="M1753" s="113" t="str">
        <x:f>IF(A1753="","",IF(OR(D1753="",E1753=""),"",IF(E1753&lt;=D1753,1,0)))</x:f>
      </x:c>
      <x:c r="N1753" s="120" t="str">
        <x:f>IF(A1753="","",IF(OR(H1753="",I1753=""),"",IFERROR(I1753/H1753,0)))</x:f>
      </x:c>
      <x:c r="O1753" s="113" t="str">
        <x:f>IF(A1753="","",IF(OR(D1753="",E1753=""),"",MAX(0,E1753-D1753)))</x:f>
      </x:c>
      <x:c r="P1753" s="113" t="str">
        <x:f>IF(B1753="","",WEEKDAY(B1753,2))</x:f>
      </x:c>
      <x:c r="Q1753" s="113" t="str">
        <x:f>IF(B1753="","",MONTH(B1753))</x:f>
      </x:c>
      <x:c r="R1753" s="113" t="str">
        <x:f>IF(B1753="","",YEAR(B1753))</x:f>
      </x:c>
    </x:row>
    <x:row r="1754" ht="20" customHeight="1">
      <x:c r="A1754" s="247"/>
      <x:c r="B1754" s="248"/>
      <x:c r="C1754" s="247"/>
      <x:c r="D1754" s="248"/>
      <x:c r="E1754" s="248"/>
      <x:c r="F1754" s="247"/>
      <x:c r="G1754" s="247"/>
      <x:c r="H1754" s="247"/>
      <x:c r="I1754" s="247"/>
      <x:c r="J1754" s="249"/>
      <x:c r="K1754" s="247"/>
      <x:c r="L1754" s="247"/>
      <x:c r="M1754" s="113" t="str">
        <x:f>IF(A1754="","",IF(OR(D1754="",E1754=""),"",IF(E1754&lt;=D1754,1,0)))</x:f>
      </x:c>
      <x:c r="N1754" s="120" t="str">
        <x:f>IF(A1754="","",IF(OR(H1754="",I1754=""),"",IFERROR(I1754/H1754,0)))</x:f>
      </x:c>
      <x:c r="O1754" s="113" t="str">
        <x:f>IF(A1754="","",IF(OR(D1754="",E1754=""),"",MAX(0,E1754-D1754)))</x:f>
      </x:c>
      <x:c r="P1754" s="113" t="str">
        <x:f>IF(B1754="","",WEEKDAY(B1754,2))</x:f>
      </x:c>
      <x:c r="Q1754" s="113" t="str">
        <x:f>IF(B1754="","",MONTH(B1754))</x:f>
      </x:c>
      <x:c r="R1754" s="113" t="str">
        <x:f>IF(B1754="","",YEAR(B1754))</x:f>
      </x:c>
    </x:row>
    <x:row r="1755" ht="20" customHeight="1">
      <x:c r="A1755" s="247"/>
      <x:c r="B1755" s="248"/>
      <x:c r="C1755" s="247"/>
      <x:c r="D1755" s="248"/>
      <x:c r="E1755" s="248"/>
      <x:c r="F1755" s="247"/>
      <x:c r="G1755" s="247"/>
      <x:c r="H1755" s="247"/>
      <x:c r="I1755" s="247"/>
      <x:c r="J1755" s="249"/>
      <x:c r="K1755" s="247"/>
      <x:c r="L1755" s="247"/>
      <x:c r="M1755" s="113" t="str">
        <x:f>IF(A1755="","",IF(OR(D1755="",E1755=""),"",IF(E1755&lt;=D1755,1,0)))</x:f>
      </x:c>
      <x:c r="N1755" s="120" t="str">
        <x:f>IF(A1755="","",IF(OR(H1755="",I1755=""),"",IFERROR(I1755/H1755,0)))</x:f>
      </x:c>
      <x:c r="O1755" s="113" t="str">
        <x:f>IF(A1755="","",IF(OR(D1755="",E1755=""),"",MAX(0,E1755-D1755)))</x:f>
      </x:c>
      <x:c r="P1755" s="113" t="str">
        <x:f>IF(B1755="","",WEEKDAY(B1755,2))</x:f>
      </x:c>
      <x:c r="Q1755" s="113" t="str">
        <x:f>IF(B1755="","",MONTH(B1755))</x:f>
      </x:c>
      <x:c r="R1755" s="113" t="str">
        <x:f>IF(B1755="","",YEAR(B1755))</x:f>
      </x:c>
    </x:row>
    <x:row r="1756" ht="20" customHeight="1">
      <x:c r="A1756" s="247"/>
      <x:c r="B1756" s="248"/>
      <x:c r="C1756" s="247"/>
      <x:c r="D1756" s="248"/>
      <x:c r="E1756" s="248"/>
      <x:c r="F1756" s="247"/>
      <x:c r="G1756" s="247"/>
      <x:c r="H1756" s="247"/>
      <x:c r="I1756" s="247"/>
      <x:c r="J1756" s="249"/>
      <x:c r="K1756" s="247"/>
      <x:c r="L1756" s="247"/>
      <x:c r="M1756" s="113" t="str">
        <x:f>IF(A1756="","",IF(OR(D1756="",E1756=""),"",IF(E1756&lt;=D1756,1,0)))</x:f>
      </x:c>
      <x:c r="N1756" s="120" t="str">
        <x:f>IF(A1756="","",IF(OR(H1756="",I1756=""),"",IFERROR(I1756/H1756,0)))</x:f>
      </x:c>
      <x:c r="O1756" s="113" t="str">
        <x:f>IF(A1756="","",IF(OR(D1756="",E1756=""),"",MAX(0,E1756-D1756)))</x:f>
      </x:c>
      <x:c r="P1756" s="113" t="str">
        <x:f>IF(B1756="","",WEEKDAY(B1756,2))</x:f>
      </x:c>
      <x:c r="Q1756" s="113" t="str">
        <x:f>IF(B1756="","",MONTH(B1756))</x:f>
      </x:c>
      <x:c r="R1756" s="113" t="str">
        <x:f>IF(B1756="","",YEAR(B1756))</x:f>
      </x:c>
    </x:row>
    <x:row r="1757" ht="20" customHeight="1">
      <x:c r="A1757" s="247"/>
      <x:c r="B1757" s="248"/>
      <x:c r="C1757" s="247"/>
      <x:c r="D1757" s="248"/>
      <x:c r="E1757" s="248"/>
      <x:c r="F1757" s="247"/>
      <x:c r="G1757" s="247"/>
      <x:c r="H1757" s="247"/>
      <x:c r="I1757" s="247"/>
      <x:c r="J1757" s="249"/>
      <x:c r="K1757" s="247"/>
      <x:c r="L1757" s="247"/>
      <x:c r="M1757" s="113" t="str">
        <x:f>IF(A1757="","",IF(OR(D1757="",E1757=""),"",IF(E1757&lt;=D1757,1,0)))</x:f>
      </x:c>
      <x:c r="N1757" s="120" t="str">
        <x:f>IF(A1757="","",IF(OR(H1757="",I1757=""),"",IFERROR(I1757/H1757,0)))</x:f>
      </x:c>
      <x:c r="O1757" s="113" t="str">
        <x:f>IF(A1757="","",IF(OR(D1757="",E1757=""),"",MAX(0,E1757-D1757)))</x:f>
      </x:c>
      <x:c r="P1757" s="113" t="str">
        <x:f>IF(B1757="","",WEEKDAY(B1757,2))</x:f>
      </x:c>
      <x:c r="Q1757" s="113" t="str">
        <x:f>IF(B1757="","",MONTH(B1757))</x:f>
      </x:c>
      <x:c r="R1757" s="113" t="str">
        <x:f>IF(B1757="","",YEAR(B1757))</x:f>
      </x:c>
    </x:row>
    <x:row r="1758" ht="20" customHeight="1">
      <x:c r="A1758" s="247"/>
      <x:c r="B1758" s="248"/>
      <x:c r="C1758" s="247"/>
      <x:c r="D1758" s="248"/>
      <x:c r="E1758" s="248"/>
      <x:c r="F1758" s="247"/>
      <x:c r="G1758" s="247"/>
      <x:c r="H1758" s="247"/>
      <x:c r="I1758" s="247"/>
      <x:c r="J1758" s="249"/>
      <x:c r="K1758" s="247"/>
      <x:c r="L1758" s="247"/>
      <x:c r="M1758" s="113" t="str">
        <x:f>IF(A1758="","",IF(OR(D1758="",E1758=""),"",IF(E1758&lt;=D1758,1,0)))</x:f>
      </x:c>
      <x:c r="N1758" s="120" t="str">
        <x:f>IF(A1758="","",IF(OR(H1758="",I1758=""),"",IFERROR(I1758/H1758,0)))</x:f>
      </x:c>
      <x:c r="O1758" s="113" t="str">
        <x:f>IF(A1758="","",IF(OR(D1758="",E1758=""),"",MAX(0,E1758-D1758)))</x:f>
      </x:c>
      <x:c r="P1758" s="113" t="str">
        <x:f>IF(B1758="","",WEEKDAY(B1758,2))</x:f>
      </x:c>
      <x:c r="Q1758" s="113" t="str">
        <x:f>IF(B1758="","",MONTH(B1758))</x:f>
      </x:c>
      <x:c r="R1758" s="113" t="str">
        <x:f>IF(B1758="","",YEAR(B1758))</x:f>
      </x:c>
    </x:row>
    <x:row r="1759" ht="20" customHeight="1">
      <x:c r="A1759" s="247"/>
      <x:c r="B1759" s="248"/>
      <x:c r="C1759" s="247"/>
      <x:c r="D1759" s="248"/>
      <x:c r="E1759" s="248"/>
      <x:c r="F1759" s="247"/>
      <x:c r="G1759" s="247"/>
      <x:c r="H1759" s="247"/>
      <x:c r="I1759" s="247"/>
      <x:c r="J1759" s="249"/>
      <x:c r="K1759" s="247"/>
      <x:c r="L1759" s="247"/>
      <x:c r="M1759" s="113" t="str">
        <x:f>IF(A1759="","",IF(OR(D1759="",E1759=""),"",IF(E1759&lt;=D1759,1,0)))</x:f>
      </x:c>
      <x:c r="N1759" s="120" t="str">
        <x:f>IF(A1759="","",IF(OR(H1759="",I1759=""),"",IFERROR(I1759/H1759,0)))</x:f>
      </x:c>
      <x:c r="O1759" s="113" t="str">
        <x:f>IF(A1759="","",IF(OR(D1759="",E1759=""),"",MAX(0,E1759-D1759)))</x:f>
      </x:c>
      <x:c r="P1759" s="113" t="str">
        <x:f>IF(B1759="","",WEEKDAY(B1759,2))</x:f>
      </x:c>
      <x:c r="Q1759" s="113" t="str">
        <x:f>IF(B1759="","",MONTH(B1759))</x:f>
      </x:c>
      <x:c r="R1759" s="113" t="str">
        <x:f>IF(B1759="","",YEAR(B1759))</x:f>
      </x:c>
    </x:row>
    <x:row r="1760" ht="20" customHeight="1">
      <x:c r="A1760" s="247"/>
      <x:c r="B1760" s="248"/>
      <x:c r="C1760" s="247"/>
      <x:c r="D1760" s="248"/>
      <x:c r="E1760" s="248"/>
      <x:c r="F1760" s="247"/>
      <x:c r="G1760" s="247"/>
      <x:c r="H1760" s="247"/>
      <x:c r="I1760" s="247"/>
      <x:c r="J1760" s="249"/>
      <x:c r="K1760" s="247"/>
      <x:c r="L1760" s="247"/>
      <x:c r="M1760" s="113" t="str">
        <x:f>IF(A1760="","",IF(OR(D1760="",E1760=""),"",IF(E1760&lt;=D1760,1,0)))</x:f>
      </x:c>
      <x:c r="N1760" s="120" t="str">
        <x:f>IF(A1760="","",IF(OR(H1760="",I1760=""),"",IFERROR(I1760/H1760,0)))</x:f>
      </x:c>
      <x:c r="O1760" s="113" t="str">
        <x:f>IF(A1760="","",IF(OR(D1760="",E1760=""),"",MAX(0,E1760-D1760)))</x:f>
      </x:c>
      <x:c r="P1760" s="113" t="str">
        <x:f>IF(B1760="","",WEEKDAY(B1760,2))</x:f>
      </x:c>
      <x:c r="Q1760" s="113" t="str">
        <x:f>IF(B1760="","",MONTH(B1760))</x:f>
      </x:c>
      <x:c r="R1760" s="113" t="str">
        <x:f>IF(B1760="","",YEAR(B1760))</x:f>
      </x:c>
    </x:row>
    <x:row r="1761" ht="20" customHeight="1">
      <x:c r="A1761" s="247"/>
      <x:c r="B1761" s="248"/>
      <x:c r="C1761" s="247"/>
      <x:c r="D1761" s="248"/>
      <x:c r="E1761" s="248"/>
      <x:c r="F1761" s="247"/>
      <x:c r="G1761" s="247"/>
      <x:c r="H1761" s="247"/>
      <x:c r="I1761" s="247"/>
      <x:c r="J1761" s="249"/>
      <x:c r="K1761" s="247"/>
      <x:c r="L1761" s="247"/>
      <x:c r="M1761" s="113" t="str">
        <x:f>IF(A1761="","",IF(OR(D1761="",E1761=""),"",IF(E1761&lt;=D1761,1,0)))</x:f>
      </x:c>
      <x:c r="N1761" s="120" t="str">
        <x:f>IF(A1761="","",IF(OR(H1761="",I1761=""),"",IFERROR(I1761/H1761,0)))</x:f>
      </x:c>
      <x:c r="O1761" s="113" t="str">
        <x:f>IF(A1761="","",IF(OR(D1761="",E1761=""),"",MAX(0,E1761-D1761)))</x:f>
      </x:c>
      <x:c r="P1761" s="113" t="str">
        <x:f>IF(B1761="","",WEEKDAY(B1761,2))</x:f>
      </x:c>
      <x:c r="Q1761" s="113" t="str">
        <x:f>IF(B1761="","",MONTH(B1761))</x:f>
      </x:c>
      <x:c r="R1761" s="113" t="str">
        <x:f>IF(B1761="","",YEAR(B1761))</x:f>
      </x:c>
    </x:row>
    <x:row r="1762" ht="20" customHeight="1">
      <x:c r="A1762" s="247"/>
      <x:c r="B1762" s="248"/>
      <x:c r="C1762" s="247"/>
      <x:c r="D1762" s="248"/>
      <x:c r="E1762" s="248"/>
      <x:c r="F1762" s="247"/>
      <x:c r="G1762" s="247"/>
      <x:c r="H1762" s="247"/>
      <x:c r="I1762" s="247"/>
      <x:c r="J1762" s="249"/>
      <x:c r="K1762" s="247"/>
      <x:c r="L1762" s="247"/>
      <x:c r="M1762" s="113" t="str">
        <x:f>IF(A1762="","",IF(OR(D1762="",E1762=""),"",IF(E1762&lt;=D1762,1,0)))</x:f>
      </x:c>
      <x:c r="N1762" s="120" t="str">
        <x:f>IF(A1762="","",IF(OR(H1762="",I1762=""),"",IFERROR(I1762/H1762,0)))</x:f>
      </x:c>
      <x:c r="O1762" s="113" t="str">
        <x:f>IF(A1762="","",IF(OR(D1762="",E1762=""),"",MAX(0,E1762-D1762)))</x:f>
      </x:c>
      <x:c r="P1762" s="113" t="str">
        <x:f>IF(B1762="","",WEEKDAY(B1762,2))</x:f>
      </x:c>
      <x:c r="Q1762" s="113" t="str">
        <x:f>IF(B1762="","",MONTH(B1762))</x:f>
      </x:c>
      <x:c r="R1762" s="113" t="str">
        <x:f>IF(B1762="","",YEAR(B1762))</x:f>
      </x:c>
    </x:row>
    <x:row r="1763" ht="20" customHeight="1">
      <x:c r="A1763" s="247"/>
      <x:c r="B1763" s="248"/>
      <x:c r="C1763" s="247"/>
      <x:c r="D1763" s="248"/>
      <x:c r="E1763" s="248"/>
      <x:c r="F1763" s="247"/>
      <x:c r="G1763" s="247"/>
      <x:c r="H1763" s="247"/>
      <x:c r="I1763" s="247"/>
      <x:c r="J1763" s="249"/>
      <x:c r="K1763" s="247"/>
      <x:c r="L1763" s="247"/>
      <x:c r="M1763" s="113" t="str">
        <x:f>IF(A1763="","",IF(OR(D1763="",E1763=""),"",IF(E1763&lt;=D1763,1,0)))</x:f>
      </x:c>
      <x:c r="N1763" s="120" t="str">
        <x:f>IF(A1763="","",IF(OR(H1763="",I1763=""),"",IFERROR(I1763/H1763,0)))</x:f>
      </x:c>
      <x:c r="O1763" s="113" t="str">
        <x:f>IF(A1763="","",IF(OR(D1763="",E1763=""),"",MAX(0,E1763-D1763)))</x:f>
      </x:c>
      <x:c r="P1763" s="113" t="str">
        <x:f>IF(B1763="","",WEEKDAY(B1763,2))</x:f>
      </x:c>
      <x:c r="Q1763" s="113" t="str">
        <x:f>IF(B1763="","",MONTH(B1763))</x:f>
      </x:c>
      <x:c r="R1763" s="113" t="str">
        <x:f>IF(B1763="","",YEAR(B1763))</x:f>
      </x:c>
    </x:row>
    <x:row r="1764" ht="20" customHeight="1">
      <x:c r="A1764" s="247"/>
      <x:c r="B1764" s="248"/>
      <x:c r="C1764" s="247"/>
      <x:c r="D1764" s="248"/>
      <x:c r="E1764" s="248"/>
      <x:c r="F1764" s="247"/>
      <x:c r="G1764" s="247"/>
      <x:c r="H1764" s="247"/>
      <x:c r="I1764" s="247"/>
      <x:c r="J1764" s="249"/>
      <x:c r="K1764" s="247"/>
      <x:c r="L1764" s="247"/>
      <x:c r="M1764" s="113" t="str">
        <x:f>IF(A1764="","",IF(OR(D1764="",E1764=""),"",IF(E1764&lt;=D1764,1,0)))</x:f>
      </x:c>
      <x:c r="N1764" s="120" t="str">
        <x:f>IF(A1764="","",IF(OR(H1764="",I1764=""),"",IFERROR(I1764/H1764,0)))</x:f>
      </x:c>
      <x:c r="O1764" s="113" t="str">
        <x:f>IF(A1764="","",IF(OR(D1764="",E1764=""),"",MAX(0,E1764-D1764)))</x:f>
      </x:c>
      <x:c r="P1764" s="113" t="str">
        <x:f>IF(B1764="","",WEEKDAY(B1764,2))</x:f>
      </x:c>
      <x:c r="Q1764" s="113" t="str">
        <x:f>IF(B1764="","",MONTH(B1764))</x:f>
      </x:c>
      <x:c r="R1764" s="113" t="str">
        <x:f>IF(B1764="","",YEAR(B1764))</x:f>
      </x:c>
    </x:row>
    <x:row r="1765" ht="20" customHeight="1">
      <x:c r="A1765" s="247"/>
      <x:c r="B1765" s="248"/>
      <x:c r="C1765" s="247"/>
      <x:c r="D1765" s="248"/>
      <x:c r="E1765" s="248"/>
      <x:c r="F1765" s="247"/>
      <x:c r="G1765" s="247"/>
      <x:c r="H1765" s="247"/>
      <x:c r="I1765" s="247"/>
      <x:c r="J1765" s="249"/>
      <x:c r="K1765" s="247"/>
      <x:c r="L1765" s="247"/>
      <x:c r="M1765" s="113" t="str">
        <x:f>IF(A1765="","",IF(OR(D1765="",E1765=""),"",IF(E1765&lt;=D1765,1,0)))</x:f>
      </x:c>
      <x:c r="N1765" s="120" t="str">
        <x:f>IF(A1765="","",IF(OR(H1765="",I1765=""),"",IFERROR(I1765/H1765,0)))</x:f>
      </x:c>
      <x:c r="O1765" s="113" t="str">
        <x:f>IF(A1765="","",IF(OR(D1765="",E1765=""),"",MAX(0,E1765-D1765)))</x:f>
      </x:c>
      <x:c r="P1765" s="113" t="str">
        <x:f>IF(B1765="","",WEEKDAY(B1765,2))</x:f>
      </x:c>
      <x:c r="Q1765" s="113" t="str">
        <x:f>IF(B1765="","",MONTH(B1765))</x:f>
      </x:c>
      <x:c r="R1765" s="113" t="str">
        <x:f>IF(B1765="","",YEAR(B1765))</x:f>
      </x:c>
    </x:row>
    <x:row r="1766" ht="20" customHeight="1">
      <x:c r="A1766" s="247"/>
      <x:c r="B1766" s="248"/>
      <x:c r="C1766" s="247"/>
      <x:c r="D1766" s="248"/>
      <x:c r="E1766" s="248"/>
      <x:c r="F1766" s="247"/>
      <x:c r="G1766" s="247"/>
      <x:c r="H1766" s="247"/>
      <x:c r="I1766" s="247"/>
      <x:c r="J1766" s="249"/>
      <x:c r="K1766" s="247"/>
      <x:c r="L1766" s="247"/>
      <x:c r="M1766" s="113" t="str">
        <x:f>IF(A1766="","",IF(OR(D1766="",E1766=""),"",IF(E1766&lt;=D1766,1,0)))</x:f>
      </x:c>
      <x:c r="N1766" s="120" t="str">
        <x:f>IF(A1766="","",IF(OR(H1766="",I1766=""),"",IFERROR(I1766/H1766,0)))</x:f>
      </x:c>
      <x:c r="O1766" s="113" t="str">
        <x:f>IF(A1766="","",IF(OR(D1766="",E1766=""),"",MAX(0,E1766-D1766)))</x:f>
      </x:c>
      <x:c r="P1766" s="113" t="str">
        <x:f>IF(B1766="","",WEEKDAY(B1766,2))</x:f>
      </x:c>
      <x:c r="Q1766" s="113" t="str">
        <x:f>IF(B1766="","",MONTH(B1766))</x:f>
      </x:c>
      <x:c r="R1766" s="113" t="str">
        <x:f>IF(B1766="","",YEAR(B1766))</x:f>
      </x:c>
    </x:row>
    <x:row r="1767" ht="20" customHeight="1">
      <x:c r="A1767" s="247"/>
      <x:c r="B1767" s="248"/>
      <x:c r="C1767" s="247"/>
      <x:c r="D1767" s="248"/>
      <x:c r="E1767" s="248"/>
      <x:c r="F1767" s="247"/>
      <x:c r="G1767" s="247"/>
      <x:c r="H1767" s="247"/>
      <x:c r="I1767" s="247"/>
      <x:c r="J1767" s="249"/>
      <x:c r="K1767" s="247"/>
      <x:c r="L1767" s="247"/>
      <x:c r="M1767" s="113" t="str">
        <x:f>IF(A1767="","",IF(OR(D1767="",E1767=""),"",IF(E1767&lt;=D1767,1,0)))</x:f>
      </x:c>
      <x:c r="N1767" s="120" t="str">
        <x:f>IF(A1767="","",IF(OR(H1767="",I1767=""),"",IFERROR(I1767/H1767,0)))</x:f>
      </x:c>
      <x:c r="O1767" s="113" t="str">
        <x:f>IF(A1767="","",IF(OR(D1767="",E1767=""),"",MAX(0,E1767-D1767)))</x:f>
      </x:c>
      <x:c r="P1767" s="113" t="str">
        <x:f>IF(B1767="","",WEEKDAY(B1767,2))</x:f>
      </x:c>
      <x:c r="Q1767" s="113" t="str">
        <x:f>IF(B1767="","",MONTH(B1767))</x:f>
      </x:c>
      <x:c r="R1767" s="113" t="str">
        <x:f>IF(B1767="","",YEAR(B1767))</x:f>
      </x:c>
    </x:row>
    <x:row r="1768" ht="20" customHeight="1">
      <x:c r="A1768" s="247"/>
      <x:c r="B1768" s="248"/>
      <x:c r="C1768" s="247"/>
      <x:c r="D1768" s="248"/>
      <x:c r="E1768" s="248"/>
      <x:c r="F1768" s="247"/>
      <x:c r="G1768" s="247"/>
      <x:c r="H1768" s="247"/>
      <x:c r="I1768" s="247"/>
      <x:c r="J1768" s="249"/>
      <x:c r="K1768" s="247"/>
      <x:c r="L1768" s="247"/>
      <x:c r="M1768" s="113" t="str">
        <x:f>IF(A1768="","",IF(OR(D1768="",E1768=""),"",IF(E1768&lt;=D1768,1,0)))</x:f>
      </x:c>
      <x:c r="N1768" s="120" t="str">
        <x:f>IF(A1768="","",IF(OR(H1768="",I1768=""),"",IFERROR(I1768/H1768,0)))</x:f>
      </x:c>
      <x:c r="O1768" s="113" t="str">
        <x:f>IF(A1768="","",IF(OR(D1768="",E1768=""),"",MAX(0,E1768-D1768)))</x:f>
      </x:c>
      <x:c r="P1768" s="113" t="str">
        <x:f>IF(B1768="","",WEEKDAY(B1768,2))</x:f>
      </x:c>
      <x:c r="Q1768" s="113" t="str">
        <x:f>IF(B1768="","",MONTH(B1768))</x:f>
      </x:c>
      <x:c r="R1768" s="113" t="str">
        <x:f>IF(B1768="","",YEAR(B1768))</x:f>
      </x:c>
    </x:row>
    <x:row r="1769" ht="20" customHeight="1">
      <x:c r="A1769" s="247"/>
      <x:c r="B1769" s="248"/>
      <x:c r="C1769" s="247"/>
      <x:c r="D1769" s="248"/>
      <x:c r="E1769" s="248"/>
      <x:c r="F1769" s="247"/>
      <x:c r="G1769" s="247"/>
      <x:c r="H1769" s="247"/>
      <x:c r="I1769" s="247"/>
      <x:c r="J1769" s="249"/>
      <x:c r="K1769" s="247"/>
      <x:c r="L1769" s="247"/>
      <x:c r="M1769" s="113" t="str">
        <x:f>IF(A1769="","",IF(OR(D1769="",E1769=""),"",IF(E1769&lt;=D1769,1,0)))</x:f>
      </x:c>
      <x:c r="N1769" s="120" t="str">
        <x:f>IF(A1769="","",IF(OR(H1769="",I1769=""),"",IFERROR(I1769/H1769,0)))</x:f>
      </x:c>
      <x:c r="O1769" s="113" t="str">
        <x:f>IF(A1769="","",IF(OR(D1769="",E1769=""),"",MAX(0,E1769-D1769)))</x:f>
      </x:c>
      <x:c r="P1769" s="113" t="str">
        <x:f>IF(B1769="","",WEEKDAY(B1769,2))</x:f>
      </x:c>
      <x:c r="Q1769" s="113" t="str">
        <x:f>IF(B1769="","",MONTH(B1769))</x:f>
      </x:c>
      <x:c r="R1769" s="113" t="str">
        <x:f>IF(B1769="","",YEAR(B1769))</x:f>
      </x:c>
    </x:row>
    <x:row r="1770" ht="20" customHeight="1">
      <x:c r="A1770" s="247"/>
      <x:c r="B1770" s="248"/>
      <x:c r="C1770" s="247"/>
      <x:c r="D1770" s="248"/>
      <x:c r="E1770" s="248"/>
      <x:c r="F1770" s="247"/>
      <x:c r="G1770" s="247"/>
      <x:c r="H1770" s="247"/>
      <x:c r="I1770" s="247"/>
      <x:c r="J1770" s="249"/>
      <x:c r="K1770" s="247"/>
      <x:c r="L1770" s="247"/>
      <x:c r="M1770" s="113" t="str">
        <x:f>IF(A1770="","",IF(OR(D1770="",E1770=""),"",IF(E1770&lt;=D1770,1,0)))</x:f>
      </x:c>
      <x:c r="N1770" s="120" t="str">
        <x:f>IF(A1770="","",IF(OR(H1770="",I1770=""),"",IFERROR(I1770/H1770,0)))</x:f>
      </x:c>
      <x:c r="O1770" s="113" t="str">
        <x:f>IF(A1770="","",IF(OR(D1770="",E1770=""),"",MAX(0,E1770-D1770)))</x:f>
      </x:c>
      <x:c r="P1770" s="113" t="str">
        <x:f>IF(B1770="","",WEEKDAY(B1770,2))</x:f>
      </x:c>
      <x:c r="Q1770" s="113" t="str">
        <x:f>IF(B1770="","",MONTH(B1770))</x:f>
      </x:c>
      <x:c r="R1770" s="113" t="str">
        <x:f>IF(B1770="","",YEAR(B1770))</x:f>
      </x:c>
    </x:row>
    <x:row r="1771" ht="20" customHeight="1">
      <x:c r="A1771" s="247"/>
      <x:c r="B1771" s="248"/>
      <x:c r="C1771" s="247"/>
      <x:c r="D1771" s="248"/>
      <x:c r="E1771" s="248"/>
      <x:c r="F1771" s="247"/>
      <x:c r="G1771" s="247"/>
      <x:c r="H1771" s="247"/>
      <x:c r="I1771" s="247"/>
      <x:c r="J1771" s="249"/>
      <x:c r="K1771" s="247"/>
      <x:c r="L1771" s="247"/>
      <x:c r="M1771" s="113" t="str">
        <x:f>IF(A1771="","",IF(OR(D1771="",E1771=""),"",IF(E1771&lt;=D1771,1,0)))</x:f>
      </x:c>
      <x:c r="N1771" s="120" t="str">
        <x:f>IF(A1771="","",IF(OR(H1771="",I1771=""),"",IFERROR(I1771/H1771,0)))</x:f>
      </x:c>
      <x:c r="O1771" s="113" t="str">
        <x:f>IF(A1771="","",IF(OR(D1771="",E1771=""),"",MAX(0,E1771-D1771)))</x:f>
      </x:c>
      <x:c r="P1771" s="113" t="str">
        <x:f>IF(B1771="","",WEEKDAY(B1771,2))</x:f>
      </x:c>
      <x:c r="Q1771" s="113" t="str">
        <x:f>IF(B1771="","",MONTH(B1771))</x:f>
      </x:c>
      <x:c r="R1771" s="113" t="str">
        <x:f>IF(B1771="","",YEAR(B1771))</x:f>
      </x:c>
    </x:row>
    <x:row r="1772" ht="20" customHeight="1">
      <x:c r="A1772" s="247"/>
      <x:c r="B1772" s="248"/>
      <x:c r="C1772" s="247"/>
      <x:c r="D1772" s="248"/>
      <x:c r="E1772" s="248"/>
      <x:c r="F1772" s="247"/>
      <x:c r="G1772" s="247"/>
      <x:c r="H1772" s="247"/>
      <x:c r="I1772" s="247"/>
      <x:c r="J1772" s="249"/>
      <x:c r="K1772" s="247"/>
      <x:c r="L1772" s="247"/>
      <x:c r="M1772" s="113" t="str">
        <x:f>IF(A1772="","",IF(OR(D1772="",E1772=""),"",IF(E1772&lt;=D1772,1,0)))</x:f>
      </x:c>
      <x:c r="N1772" s="120" t="str">
        <x:f>IF(A1772="","",IF(OR(H1772="",I1772=""),"",IFERROR(I1772/H1772,0)))</x:f>
      </x:c>
      <x:c r="O1772" s="113" t="str">
        <x:f>IF(A1772="","",IF(OR(D1772="",E1772=""),"",MAX(0,E1772-D1772)))</x:f>
      </x:c>
      <x:c r="P1772" s="113" t="str">
        <x:f>IF(B1772="","",WEEKDAY(B1772,2))</x:f>
      </x:c>
      <x:c r="Q1772" s="113" t="str">
        <x:f>IF(B1772="","",MONTH(B1772))</x:f>
      </x:c>
      <x:c r="R1772" s="113" t="str">
        <x:f>IF(B1772="","",YEAR(B1772))</x:f>
      </x:c>
    </x:row>
    <x:row r="1773" ht="20" customHeight="1">
      <x:c r="A1773" s="247"/>
      <x:c r="B1773" s="248"/>
      <x:c r="C1773" s="247"/>
      <x:c r="D1773" s="248"/>
      <x:c r="E1773" s="248"/>
      <x:c r="F1773" s="247"/>
      <x:c r="G1773" s="247"/>
      <x:c r="H1773" s="247"/>
      <x:c r="I1773" s="247"/>
      <x:c r="J1773" s="249"/>
      <x:c r="K1773" s="247"/>
      <x:c r="L1773" s="247"/>
      <x:c r="M1773" s="113" t="str">
        <x:f>IF(A1773="","",IF(OR(D1773="",E1773=""),"",IF(E1773&lt;=D1773,1,0)))</x:f>
      </x:c>
      <x:c r="N1773" s="120" t="str">
        <x:f>IF(A1773="","",IF(OR(H1773="",I1773=""),"",IFERROR(I1773/H1773,0)))</x:f>
      </x:c>
      <x:c r="O1773" s="113" t="str">
        <x:f>IF(A1773="","",IF(OR(D1773="",E1773=""),"",MAX(0,E1773-D1773)))</x:f>
      </x:c>
      <x:c r="P1773" s="113" t="str">
        <x:f>IF(B1773="","",WEEKDAY(B1773,2))</x:f>
      </x:c>
      <x:c r="Q1773" s="113" t="str">
        <x:f>IF(B1773="","",MONTH(B1773))</x:f>
      </x:c>
      <x:c r="R1773" s="113" t="str">
        <x:f>IF(B1773="","",YEAR(B1773))</x:f>
      </x:c>
    </x:row>
    <x:row r="1774" ht="20" customHeight="1">
      <x:c r="A1774" s="247"/>
      <x:c r="B1774" s="248"/>
      <x:c r="C1774" s="247"/>
      <x:c r="D1774" s="248"/>
      <x:c r="E1774" s="248"/>
      <x:c r="F1774" s="247"/>
      <x:c r="G1774" s="247"/>
      <x:c r="H1774" s="247"/>
      <x:c r="I1774" s="247"/>
      <x:c r="J1774" s="249"/>
      <x:c r="K1774" s="247"/>
      <x:c r="L1774" s="247"/>
      <x:c r="M1774" s="113" t="str">
        <x:f>IF(A1774="","",IF(OR(D1774="",E1774=""),"",IF(E1774&lt;=D1774,1,0)))</x:f>
      </x:c>
      <x:c r="N1774" s="120" t="str">
        <x:f>IF(A1774="","",IF(OR(H1774="",I1774=""),"",IFERROR(I1774/H1774,0)))</x:f>
      </x:c>
      <x:c r="O1774" s="113" t="str">
        <x:f>IF(A1774="","",IF(OR(D1774="",E1774=""),"",MAX(0,E1774-D1774)))</x:f>
      </x:c>
      <x:c r="P1774" s="113" t="str">
        <x:f>IF(B1774="","",WEEKDAY(B1774,2))</x:f>
      </x:c>
      <x:c r="Q1774" s="113" t="str">
        <x:f>IF(B1774="","",MONTH(B1774))</x:f>
      </x:c>
      <x:c r="R1774" s="113" t="str">
        <x:f>IF(B1774="","",YEAR(B1774))</x:f>
      </x:c>
    </x:row>
    <x:row r="1775" ht="20" customHeight="1">
      <x:c r="A1775" s="247"/>
      <x:c r="B1775" s="248"/>
      <x:c r="C1775" s="247"/>
      <x:c r="D1775" s="248"/>
      <x:c r="E1775" s="248"/>
      <x:c r="F1775" s="247"/>
      <x:c r="G1775" s="247"/>
      <x:c r="H1775" s="247"/>
      <x:c r="I1775" s="247"/>
      <x:c r="J1775" s="249"/>
      <x:c r="K1775" s="247"/>
      <x:c r="L1775" s="247"/>
      <x:c r="M1775" s="113" t="str">
        <x:f>IF(A1775="","",IF(OR(D1775="",E1775=""),"",IF(E1775&lt;=D1775,1,0)))</x:f>
      </x:c>
      <x:c r="N1775" s="120" t="str">
        <x:f>IF(A1775="","",IF(OR(H1775="",I1775=""),"",IFERROR(I1775/H1775,0)))</x:f>
      </x:c>
      <x:c r="O1775" s="113" t="str">
        <x:f>IF(A1775="","",IF(OR(D1775="",E1775=""),"",MAX(0,E1775-D1775)))</x:f>
      </x:c>
      <x:c r="P1775" s="113" t="str">
        <x:f>IF(B1775="","",WEEKDAY(B1775,2))</x:f>
      </x:c>
      <x:c r="Q1775" s="113" t="str">
        <x:f>IF(B1775="","",MONTH(B1775))</x:f>
      </x:c>
      <x:c r="R1775" s="113" t="str">
        <x:f>IF(B1775="","",YEAR(B1775))</x:f>
      </x:c>
    </x:row>
    <x:row r="1776" ht="20" customHeight="1">
      <x:c r="A1776" s="247"/>
      <x:c r="B1776" s="248"/>
      <x:c r="C1776" s="247"/>
      <x:c r="D1776" s="248"/>
      <x:c r="E1776" s="248"/>
      <x:c r="F1776" s="247"/>
      <x:c r="G1776" s="247"/>
      <x:c r="H1776" s="247"/>
      <x:c r="I1776" s="247"/>
      <x:c r="J1776" s="249"/>
      <x:c r="K1776" s="247"/>
      <x:c r="L1776" s="247"/>
      <x:c r="M1776" s="113" t="str">
        <x:f>IF(A1776="","",IF(OR(D1776="",E1776=""),"",IF(E1776&lt;=D1776,1,0)))</x:f>
      </x:c>
      <x:c r="N1776" s="120" t="str">
        <x:f>IF(A1776="","",IF(OR(H1776="",I1776=""),"",IFERROR(I1776/H1776,0)))</x:f>
      </x:c>
      <x:c r="O1776" s="113" t="str">
        <x:f>IF(A1776="","",IF(OR(D1776="",E1776=""),"",MAX(0,E1776-D1776)))</x:f>
      </x:c>
      <x:c r="P1776" s="113" t="str">
        <x:f>IF(B1776="","",WEEKDAY(B1776,2))</x:f>
      </x:c>
      <x:c r="Q1776" s="113" t="str">
        <x:f>IF(B1776="","",MONTH(B1776))</x:f>
      </x:c>
      <x:c r="R1776" s="113" t="str">
        <x:f>IF(B1776="","",YEAR(B1776))</x:f>
      </x:c>
    </x:row>
    <x:row r="1777" ht="20" customHeight="1">
      <x:c r="A1777" s="247"/>
      <x:c r="B1777" s="248"/>
      <x:c r="C1777" s="247"/>
      <x:c r="D1777" s="248"/>
      <x:c r="E1777" s="248"/>
      <x:c r="F1777" s="247"/>
      <x:c r="G1777" s="247"/>
      <x:c r="H1777" s="247"/>
      <x:c r="I1777" s="247"/>
      <x:c r="J1777" s="249"/>
      <x:c r="K1777" s="247"/>
      <x:c r="L1777" s="247"/>
      <x:c r="M1777" s="113" t="str">
        <x:f>IF(A1777="","",IF(OR(D1777="",E1777=""),"",IF(E1777&lt;=D1777,1,0)))</x:f>
      </x:c>
      <x:c r="N1777" s="120" t="str">
        <x:f>IF(A1777="","",IF(OR(H1777="",I1777=""),"",IFERROR(I1777/H1777,0)))</x:f>
      </x:c>
      <x:c r="O1777" s="113" t="str">
        <x:f>IF(A1777="","",IF(OR(D1777="",E1777=""),"",MAX(0,E1777-D1777)))</x:f>
      </x:c>
      <x:c r="P1777" s="113" t="str">
        <x:f>IF(B1777="","",WEEKDAY(B1777,2))</x:f>
      </x:c>
      <x:c r="Q1777" s="113" t="str">
        <x:f>IF(B1777="","",MONTH(B1777))</x:f>
      </x:c>
      <x:c r="R1777" s="113" t="str">
        <x:f>IF(B1777="","",YEAR(B1777))</x:f>
      </x:c>
    </x:row>
    <x:row r="1778" ht="20" customHeight="1">
      <x:c r="A1778" s="247"/>
      <x:c r="B1778" s="248"/>
      <x:c r="C1778" s="247"/>
      <x:c r="D1778" s="248"/>
      <x:c r="E1778" s="248"/>
      <x:c r="F1778" s="247"/>
      <x:c r="G1778" s="247"/>
      <x:c r="H1778" s="247"/>
      <x:c r="I1778" s="247"/>
      <x:c r="J1778" s="249"/>
      <x:c r="K1778" s="247"/>
      <x:c r="L1778" s="247"/>
      <x:c r="M1778" s="113" t="str">
        <x:f>IF(A1778="","",IF(OR(D1778="",E1778=""),"",IF(E1778&lt;=D1778,1,0)))</x:f>
      </x:c>
      <x:c r="N1778" s="120" t="str">
        <x:f>IF(A1778="","",IF(OR(H1778="",I1778=""),"",IFERROR(I1778/H1778,0)))</x:f>
      </x:c>
      <x:c r="O1778" s="113" t="str">
        <x:f>IF(A1778="","",IF(OR(D1778="",E1778=""),"",MAX(0,E1778-D1778)))</x:f>
      </x:c>
      <x:c r="P1778" s="113" t="str">
        <x:f>IF(B1778="","",WEEKDAY(B1778,2))</x:f>
      </x:c>
      <x:c r="Q1778" s="113" t="str">
        <x:f>IF(B1778="","",MONTH(B1778))</x:f>
      </x:c>
      <x:c r="R1778" s="113" t="str">
        <x:f>IF(B1778="","",YEAR(B1778))</x:f>
      </x:c>
    </x:row>
    <x:row r="1779" ht="20" customHeight="1">
      <x:c r="A1779" s="247"/>
      <x:c r="B1779" s="248"/>
      <x:c r="C1779" s="247"/>
      <x:c r="D1779" s="248"/>
      <x:c r="E1779" s="248"/>
      <x:c r="F1779" s="247"/>
      <x:c r="G1779" s="247"/>
      <x:c r="H1779" s="247"/>
      <x:c r="I1779" s="247"/>
      <x:c r="J1779" s="249"/>
      <x:c r="K1779" s="247"/>
      <x:c r="L1779" s="247"/>
      <x:c r="M1779" s="113" t="str">
        <x:f>IF(A1779="","",IF(OR(D1779="",E1779=""),"",IF(E1779&lt;=D1779,1,0)))</x:f>
      </x:c>
      <x:c r="N1779" s="120" t="str">
        <x:f>IF(A1779="","",IF(OR(H1779="",I1779=""),"",IFERROR(I1779/H1779,0)))</x:f>
      </x:c>
      <x:c r="O1779" s="113" t="str">
        <x:f>IF(A1779="","",IF(OR(D1779="",E1779=""),"",MAX(0,E1779-D1779)))</x:f>
      </x:c>
      <x:c r="P1779" s="113" t="str">
        <x:f>IF(B1779="","",WEEKDAY(B1779,2))</x:f>
      </x:c>
      <x:c r="Q1779" s="113" t="str">
        <x:f>IF(B1779="","",MONTH(B1779))</x:f>
      </x:c>
      <x:c r="R1779" s="113" t="str">
        <x:f>IF(B1779="","",YEAR(B1779))</x:f>
      </x:c>
    </x:row>
    <x:row r="1780" ht="20" customHeight="1">
      <x:c r="A1780" s="247"/>
      <x:c r="B1780" s="248"/>
      <x:c r="C1780" s="247"/>
      <x:c r="D1780" s="248"/>
      <x:c r="E1780" s="248"/>
      <x:c r="F1780" s="247"/>
      <x:c r="G1780" s="247"/>
      <x:c r="H1780" s="247"/>
      <x:c r="I1780" s="247"/>
      <x:c r="J1780" s="249"/>
      <x:c r="K1780" s="247"/>
      <x:c r="L1780" s="247"/>
      <x:c r="M1780" s="113" t="str">
        <x:f>IF(A1780="","",IF(OR(D1780="",E1780=""),"",IF(E1780&lt;=D1780,1,0)))</x:f>
      </x:c>
      <x:c r="N1780" s="120" t="str">
        <x:f>IF(A1780="","",IF(OR(H1780="",I1780=""),"",IFERROR(I1780/H1780,0)))</x:f>
      </x:c>
      <x:c r="O1780" s="113" t="str">
        <x:f>IF(A1780="","",IF(OR(D1780="",E1780=""),"",MAX(0,E1780-D1780)))</x:f>
      </x:c>
      <x:c r="P1780" s="113" t="str">
        <x:f>IF(B1780="","",WEEKDAY(B1780,2))</x:f>
      </x:c>
      <x:c r="Q1780" s="113" t="str">
        <x:f>IF(B1780="","",MONTH(B1780))</x:f>
      </x:c>
      <x:c r="R1780" s="113" t="str">
        <x:f>IF(B1780="","",YEAR(B1780))</x:f>
      </x:c>
    </x:row>
    <x:row r="1781" ht="20" customHeight="1">
      <x:c r="A1781" s="247"/>
      <x:c r="B1781" s="248"/>
      <x:c r="C1781" s="247"/>
      <x:c r="D1781" s="248"/>
      <x:c r="E1781" s="248"/>
      <x:c r="F1781" s="247"/>
      <x:c r="G1781" s="247"/>
      <x:c r="H1781" s="247"/>
      <x:c r="I1781" s="247"/>
      <x:c r="J1781" s="249"/>
      <x:c r="K1781" s="247"/>
      <x:c r="L1781" s="247"/>
      <x:c r="M1781" s="113" t="str">
        <x:f>IF(A1781="","",IF(OR(D1781="",E1781=""),"",IF(E1781&lt;=D1781,1,0)))</x:f>
      </x:c>
      <x:c r="N1781" s="120" t="str">
        <x:f>IF(A1781="","",IF(OR(H1781="",I1781=""),"",IFERROR(I1781/H1781,0)))</x:f>
      </x:c>
      <x:c r="O1781" s="113" t="str">
        <x:f>IF(A1781="","",IF(OR(D1781="",E1781=""),"",MAX(0,E1781-D1781)))</x:f>
      </x:c>
      <x:c r="P1781" s="113" t="str">
        <x:f>IF(B1781="","",WEEKDAY(B1781,2))</x:f>
      </x:c>
      <x:c r="Q1781" s="113" t="str">
        <x:f>IF(B1781="","",MONTH(B1781))</x:f>
      </x:c>
      <x:c r="R1781" s="113" t="str">
        <x:f>IF(B1781="","",YEAR(B1781))</x:f>
      </x:c>
    </x:row>
    <x:row r="1782" ht="20" customHeight="1">
      <x:c r="A1782" s="247"/>
      <x:c r="B1782" s="248"/>
      <x:c r="C1782" s="247"/>
      <x:c r="D1782" s="248"/>
      <x:c r="E1782" s="248"/>
      <x:c r="F1782" s="247"/>
      <x:c r="G1782" s="247"/>
      <x:c r="H1782" s="247"/>
      <x:c r="I1782" s="247"/>
      <x:c r="J1782" s="249"/>
      <x:c r="K1782" s="247"/>
      <x:c r="L1782" s="247"/>
      <x:c r="M1782" s="113" t="str">
        <x:f>IF(A1782="","",IF(OR(D1782="",E1782=""),"",IF(E1782&lt;=D1782,1,0)))</x:f>
      </x:c>
      <x:c r="N1782" s="120" t="str">
        <x:f>IF(A1782="","",IF(OR(H1782="",I1782=""),"",IFERROR(I1782/H1782,0)))</x:f>
      </x:c>
      <x:c r="O1782" s="113" t="str">
        <x:f>IF(A1782="","",IF(OR(D1782="",E1782=""),"",MAX(0,E1782-D1782)))</x:f>
      </x:c>
      <x:c r="P1782" s="113" t="str">
        <x:f>IF(B1782="","",WEEKDAY(B1782,2))</x:f>
      </x:c>
      <x:c r="Q1782" s="113" t="str">
        <x:f>IF(B1782="","",MONTH(B1782))</x:f>
      </x:c>
      <x:c r="R1782" s="113" t="str">
        <x:f>IF(B1782="","",YEAR(B1782))</x:f>
      </x:c>
    </x:row>
    <x:row r="1783" ht="20" customHeight="1">
      <x:c r="A1783" s="247"/>
      <x:c r="B1783" s="248"/>
      <x:c r="C1783" s="247"/>
      <x:c r="D1783" s="248"/>
      <x:c r="E1783" s="248"/>
      <x:c r="F1783" s="247"/>
      <x:c r="G1783" s="247"/>
      <x:c r="H1783" s="247"/>
      <x:c r="I1783" s="247"/>
      <x:c r="J1783" s="249"/>
      <x:c r="K1783" s="247"/>
      <x:c r="L1783" s="247"/>
      <x:c r="M1783" s="113" t="str">
        <x:f>IF(A1783="","",IF(OR(D1783="",E1783=""),"",IF(E1783&lt;=D1783,1,0)))</x:f>
      </x:c>
      <x:c r="N1783" s="120" t="str">
        <x:f>IF(A1783="","",IF(OR(H1783="",I1783=""),"",IFERROR(I1783/H1783,0)))</x:f>
      </x:c>
      <x:c r="O1783" s="113" t="str">
        <x:f>IF(A1783="","",IF(OR(D1783="",E1783=""),"",MAX(0,E1783-D1783)))</x:f>
      </x:c>
      <x:c r="P1783" s="113" t="str">
        <x:f>IF(B1783="","",WEEKDAY(B1783,2))</x:f>
      </x:c>
      <x:c r="Q1783" s="113" t="str">
        <x:f>IF(B1783="","",MONTH(B1783))</x:f>
      </x:c>
      <x:c r="R1783" s="113" t="str">
        <x:f>IF(B1783="","",YEAR(B1783))</x:f>
      </x:c>
    </x:row>
    <x:row r="1784" ht="20" customHeight="1">
      <x:c r="A1784" s="247"/>
      <x:c r="B1784" s="248"/>
      <x:c r="C1784" s="247"/>
      <x:c r="D1784" s="248"/>
      <x:c r="E1784" s="248"/>
      <x:c r="F1784" s="247"/>
      <x:c r="G1784" s="247"/>
      <x:c r="H1784" s="247"/>
      <x:c r="I1784" s="247"/>
      <x:c r="J1784" s="249"/>
      <x:c r="K1784" s="247"/>
      <x:c r="L1784" s="247"/>
      <x:c r="M1784" s="113" t="str">
        <x:f>IF(A1784="","",IF(OR(D1784="",E1784=""),"",IF(E1784&lt;=D1784,1,0)))</x:f>
      </x:c>
      <x:c r="N1784" s="120" t="str">
        <x:f>IF(A1784="","",IF(OR(H1784="",I1784=""),"",IFERROR(I1784/H1784,0)))</x:f>
      </x:c>
      <x:c r="O1784" s="113" t="str">
        <x:f>IF(A1784="","",IF(OR(D1784="",E1784=""),"",MAX(0,E1784-D1784)))</x:f>
      </x:c>
      <x:c r="P1784" s="113" t="str">
        <x:f>IF(B1784="","",WEEKDAY(B1784,2))</x:f>
      </x:c>
      <x:c r="Q1784" s="113" t="str">
        <x:f>IF(B1784="","",MONTH(B1784))</x:f>
      </x:c>
      <x:c r="R1784" s="113" t="str">
        <x:f>IF(B1784="","",YEAR(B1784))</x:f>
      </x:c>
    </x:row>
    <x:row r="1785" ht="20" customHeight="1">
      <x:c r="A1785" s="247"/>
      <x:c r="B1785" s="248"/>
      <x:c r="C1785" s="247"/>
      <x:c r="D1785" s="248"/>
      <x:c r="E1785" s="248"/>
      <x:c r="F1785" s="247"/>
      <x:c r="G1785" s="247"/>
      <x:c r="H1785" s="247"/>
      <x:c r="I1785" s="247"/>
      <x:c r="J1785" s="249"/>
      <x:c r="K1785" s="247"/>
      <x:c r="L1785" s="247"/>
      <x:c r="M1785" s="113" t="str">
        <x:f>IF(A1785="","",IF(OR(D1785="",E1785=""),"",IF(E1785&lt;=D1785,1,0)))</x:f>
      </x:c>
      <x:c r="N1785" s="120" t="str">
        <x:f>IF(A1785="","",IF(OR(H1785="",I1785=""),"",IFERROR(I1785/H1785,0)))</x:f>
      </x:c>
      <x:c r="O1785" s="113" t="str">
        <x:f>IF(A1785="","",IF(OR(D1785="",E1785=""),"",MAX(0,E1785-D1785)))</x:f>
      </x:c>
      <x:c r="P1785" s="113" t="str">
        <x:f>IF(B1785="","",WEEKDAY(B1785,2))</x:f>
      </x:c>
      <x:c r="Q1785" s="113" t="str">
        <x:f>IF(B1785="","",MONTH(B1785))</x:f>
      </x:c>
      <x:c r="R1785" s="113" t="str">
        <x:f>IF(B1785="","",YEAR(B1785))</x:f>
      </x:c>
    </x:row>
    <x:row r="1786" ht="20" customHeight="1">
      <x:c r="A1786" s="247"/>
      <x:c r="B1786" s="248"/>
      <x:c r="C1786" s="247"/>
      <x:c r="D1786" s="248"/>
      <x:c r="E1786" s="248"/>
      <x:c r="F1786" s="247"/>
      <x:c r="G1786" s="247"/>
      <x:c r="H1786" s="247"/>
      <x:c r="I1786" s="247"/>
      <x:c r="J1786" s="249"/>
      <x:c r="K1786" s="247"/>
      <x:c r="L1786" s="247"/>
      <x:c r="M1786" s="113" t="str">
        <x:f>IF(A1786="","",IF(OR(D1786="",E1786=""),"",IF(E1786&lt;=D1786,1,0)))</x:f>
      </x:c>
      <x:c r="N1786" s="120" t="str">
        <x:f>IF(A1786="","",IF(OR(H1786="",I1786=""),"",IFERROR(I1786/H1786,0)))</x:f>
      </x:c>
      <x:c r="O1786" s="113" t="str">
        <x:f>IF(A1786="","",IF(OR(D1786="",E1786=""),"",MAX(0,E1786-D1786)))</x:f>
      </x:c>
      <x:c r="P1786" s="113" t="str">
        <x:f>IF(B1786="","",WEEKDAY(B1786,2))</x:f>
      </x:c>
      <x:c r="Q1786" s="113" t="str">
        <x:f>IF(B1786="","",MONTH(B1786))</x:f>
      </x:c>
      <x:c r="R1786" s="113" t="str">
        <x:f>IF(B1786="","",YEAR(B1786))</x:f>
      </x:c>
    </x:row>
    <x:row r="1787" ht="20" customHeight="1">
      <x:c r="A1787" s="247"/>
      <x:c r="B1787" s="248"/>
      <x:c r="C1787" s="247"/>
      <x:c r="D1787" s="248"/>
      <x:c r="E1787" s="248"/>
      <x:c r="F1787" s="247"/>
      <x:c r="G1787" s="247"/>
      <x:c r="H1787" s="247"/>
      <x:c r="I1787" s="247"/>
      <x:c r="J1787" s="249"/>
      <x:c r="K1787" s="247"/>
      <x:c r="L1787" s="247"/>
      <x:c r="M1787" s="113" t="str">
        <x:f>IF(A1787="","",IF(OR(D1787="",E1787=""),"",IF(E1787&lt;=D1787,1,0)))</x:f>
      </x:c>
      <x:c r="N1787" s="120" t="str">
        <x:f>IF(A1787="","",IF(OR(H1787="",I1787=""),"",IFERROR(I1787/H1787,0)))</x:f>
      </x:c>
      <x:c r="O1787" s="113" t="str">
        <x:f>IF(A1787="","",IF(OR(D1787="",E1787=""),"",MAX(0,E1787-D1787)))</x:f>
      </x:c>
      <x:c r="P1787" s="113" t="str">
        <x:f>IF(B1787="","",WEEKDAY(B1787,2))</x:f>
      </x:c>
      <x:c r="Q1787" s="113" t="str">
        <x:f>IF(B1787="","",MONTH(B1787))</x:f>
      </x:c>
      <x:c r="R1787" s="113" t="str">
        <x:f>IF(B1787="","",YEAR(B1787))</x:f>
      </x:c>
    </x:row>
    <x:row r="1788" ht="20" customHeight="1">
      <x:c r="A1788" s="247"/>
      <x:c r="B1788" s="248"/>
      <x:c r="C1788" s="247"/>
      <x:c r="D1788" s="248"/>
      <x:c r="E1788" s="248"/>
      <x:c r="F1788" s="247"/>
      <x:c r="G1788" s="247"/>
      <x:c r="H1788" s="247"/>
      <x:c r="I1788" s="247"/>
      <x:c r="J1788" s="249"/>
      <x:c r="K1788" s="247"/>
      <x:c r="L1788" s="247"/>
      <x:c r="M1788" s="113" t="str">
        <x:f>IF(A1788="","",IF(OR(D1788="",E1788=""),"",IF(E1788&lt;=D1788,1,0)))</x:f>
      </x:c>
      <x:c r="N1788" s="120" t="str">
        <x:f>IF(A1788="","",IF(OR(H1788="",I1788=""),"",IFERROR(I1788/H1788,0)))</x:f>
      </x:c>
      <x:c r="O1788" s="113" t="str">
        <x:f>IF(A1788="","",IF(OR(D1788="",E1788=""),"",MAX(0,E1788-D1788)))</x:f>
      </x:c>
      <x:c r="P1788" s="113" t="str">
        <x:f>IF(B1788="","",WEEKDAY(B1788,2))</x:f>
      </x:c>
      <x:c r="Q1788" s="113" t="str">
        <x:f>IF(B1788="","",MONTH(B1788))</x:f>
      </x:c>
      <x:c r="R1788" s="113" t="str">
        <x:f>IF(B1788="","",YEAR(B1788))</x:f>
      </x:c>
    </x:row>
    <x:row r="1789" ht="20" customHeight="1">
      <x:c r="A1789" s="247"/>
      <x:c r="B1789" s="248"/>
      <x:c r="C1789" s="247"/>
      <x:c r="D1789" s="248"/>
      <x:c r="E1789" s="248"/>
      <x:c r="F1789" s="247"/>
      <x:c r="G1789" s="247"/>
      <x:c r="H1789" s="247"/>
      <x:c r="I1789" s="247"/>
      <x:c r="J1789" s="249"/>
      <x:c r="K1789" s="247"/>
      <x:c r="L1789" s="247"/>
      <x:c r="M1789" s="113" t="str">
        <x:f>IF(A1789="","",IF(OR(D1789="",E1789=""),"",IF(E1789&lt;=D1789,1,0)))</x:f>
      </x:c>
      <x:c r="N1789" s="120" t="str">
        <x:f>IF(A1789="","",IF(OR(H1789="",I1789=""),"",IFERROR(I1789/H1789,0)))</x:f>
      </x:c>
      <x:c r="O1789" s="113" t="str">
        <x:f>IF(A1789="","",IF(OR(D1789="",E1789=""),"",MAX(0,E1789-D1789)))</x:f>
      </x:c>
      <x:c r="P1789" s="113" t="str">
        <x:f>IF(B1789="","",WEEKDAY(B1789,2))</x:f>
      </x:c>
      <x:c r="Q1789" s="113" t="str">
        <x:f>IF(B1789="","",MONTH(B1789))</x:f>
      </x:c>
      <x:c r="R1789" s="113" t="str">
        <x:f>IF(B1789="","",YEAR(B1789))</x:f>
      </x:c>
    </x:row>
    <x:row r="1790" ht="20" customHeight="1">
      <x:c r="A1790" s="247"/>
      <x:c r="B1790" s="248"/>
      <x:c r="C1790" s="247"/>
      <x:c r="D1790" s="248"/>
      <x:c r="E1790" s="248"/>
      <x:c r="F1790" s="247"/>
      <x:c r="G1790" s="247"/>
      <x:c r="H1790" s="247"/>
      <x:c r="I1790" s="247"/>
      <x:c r="J1790" s="249"/>
      <x:c r="K1790" s="247"/>
      <x:c r="L1790" s="247"/>
      <x:c r="M1790" s="113" t="str">
        <x:f>IF(A1790="","",IF(OR(D1790="",E1790=""),"",IF(E1790&lt;=D1790,1,0)))</x:f>
      </x:c>
      <x:c r="N1790" s="120" t="str">
        <x:f>IF(A1790="","",IF(OR(H1790="",I1790=""),"",IFERROR(I1790/H1790,0)))</x:f>
      </x:c>
      <x:c r="O1790" s="113" t="str">
        <x:f>IF(A1790="","",IF(OR(D1790="",E1790=""),"",MAX(0,E1790-D1790)))</x:f>
      </x:c>
      <x:c r="P1790" s="113" t="str">
        <x:f>IF(B1790="","",WEEKDAY(B1790,2))</x:f>
      </x:c>
      <x:c r="Q1790" s="113" t="str">
        <x:f>IF(B1790="","",MONTH(B1790))</x:f>
      </x:c>
      <x:c r="R1790" s="113" t="str">
        <x:f>IF(B1790="","",YEAR(B1790))</x:f>
      </x:c>
    </x:row>
    <x:row r="1791" ht="20" customHeight="1">
      <x:c r="A1791" s="247"/>
      <x:c r="B1791" s="248"/>
      <x:c r="C1791" s="247"/>
      <x:c r="D1791" s="248"/>
      <x:c r="E1791" s="248"/>
      <x:c r="F1791" s="247"/>
      <x:c r="G1791" s="247"/>
      <x:c r="H1791" s="247"/>
      <x:c r="I1791" s="247"/>
      <x:c r="J1791" s="249"/>
      <x:c r="K1791" s="247"/>
      <x:c r="L1791" s="247"/>
      <x:c r="M1791" s="113" t="str">
        <x:f>IF(A1791="","",IF(OR(D1791="",E1791=""),"",IF(E1791&lt;=D1791,1,0)))</x:f>
      </x:c>
      <x:c r="N1791" s="120" t="str">
        <x:f>IF(A1791="","",IF(OR(H1791="",I1791=""),"",IFERROR(I1791/H1791,0)))</x:f>
      </x:c>
      <x:c r="O1791" s="113" t="str">
        <x:f>IF(A1791="","",IF(OR(D1791="",E1791=""),"",MAX(0,E1791-D1791)))</x:f>
      </x:c>
      <x:c r="P1791" s="113" t="str">
        <x:f>IF(B1791="","",WEEKDAY(B1791,2))</x:f>
      </x:c>
      <x:c r="Q1791" s="113" t="str">
        <x:f>IF(B1791="","",MONTH(B1791))</x:f>
      </x:c>
      <x:c r="R1791" s="113" t="str">
        <x:f>IF(B1791="","",YEAR(B1791))</x:f>
      </x:c>
    </x:row>
    <x:row r="1792" ht="20" customHeight="1">
      <x:c r="A1792" s="247"/>
      <x:c r="B1792" s="248"/>
      <x:c r="C1792" s="247"/>
      <x:c r="D1792" s="248"/>
      <x:c r="E1792" s="248"/>
      <x:c r="F1792" s="247"/>
      <x:c r="G1792" s="247"/>
      <x:c r="H1792" s="247"/>
      <x:c r="I1792" s="247"/>
      <x:c r="J1792" s="249"/>
      <x:c r="K1792" s="247"/>
      <x:c r="L1792" s="247"/>
      <x:c r="M1792" s="113" t="str">
        <x:f>IF(A1792="","",IF(OR(D1792="",E1792=""),"",IF(E1792&lt;=D1792,1,0)))</x:f>
      </x:c>
      <x:c r="N1792" s="120" t="str">
        <x:f>IF(A1792="","",IF(OR(H1792="",I1792=""),"",IFERROR(I1792/H1792,0)))</x:f>
      </x:c>
      <x:c r="O1792" s="113" t="str">
        <x:f>IF(A1792="","",IF(OR(D1792="",E1792=""),"",MAX(0,E1792-D1792)))</x:f>
      </x:c>
      <x:c r="P1792" s="113" t="str">
        <x:f>IF(B1792="","",WEEKDAY(B1792,2))</x:f>
      </x:c>
      <x:c r="Q1792" s="113" t="str">
        <x:f>IF(B1792="","",MONTH(B1792))</x:f>
      </x:c>
      <x:c r="R1792" s="113" t="str">
        <x:f>IF(B1792="","",YEAR(B1792))</x:f>
      </x:c>
    </x:row>
    <x:row r="1793" ht="20" customHeight="1">
      <x:c r="A1793" s="247"/>
      <x:c r="B1793" s="248"/>
      <x:c r="C1793" s="247"/>
      <x:c r="D1793" s="248"/>
      <x:c r="E1793" s="248"/>
      <x:c r="F1793" s="247"/>
      <x:c r="G1793" s="247"/>
      <x:c r="H1793" s="247"/>
      <x:c r="I1793" s="247"/>
      <x:c r="J1793" s="249"/>
      <x:c r="K1793" s="247"/>
      <x:c r="L1793" s="247"/>
      <x:c r="M1793" s="113" t="str">
        <x:f>IF(A1793="","",IF(OR(D1793="",E1793=""),"",IF(E1793&lt;=D1793,1,0)))</x:f>
      </x:c>
      <x:c r="N1793" s="120" t="str">
        <x:f>IF(A1793="","",IF(OR(H1793="",I1793=""),"",IFERROR(I1793/H1793,0)))</x:f>
      </x:c>
      <x:c r="O1793" s="113" t="str">
        <x:f>IF(A1793="","",IF(OR(D1793="",E1793=""),"",MAX(0,E1793-D1793)))</x:f>
      </x:c>
      <x:c r="P1793" s="113" t="str">
        <x:f>IF(B1793="","",WEEKDAY(B1793,2))</x:f>
      </x:c>
      <x:c r="Q1793" s="113" t="str">
        <x:f>IF(B1793="","",MONTH(B1793))</x:f>
      </x:c>
      <x:c r="R1793" s="113" t="str">
        <x:f>IF(B1793="","",YEAR(B1793))</x:f>
      </x:c>
    </x:row>
    <x:row r="1794" ht="20" customHeight="1">
      <x:c r="A1794" s="247"/>
      <x:c r="B1794" s="248"/>
      <x:c r="C1794" s="247"/>
      <x:c r="D1794" s="248"/>
      <x:c r="E1794" s="248"/>
      <x:c r="F1794" s="247"/>
      <x:c r="G1794" s="247"/>
      <x:c r="H1794" s="247"/>
      <x:c r="I1794" s="247"/>
      <x:c r="J1794" s="249"/>
      <x:c r="K1794" s="247"/>
      <x:c r="L1794" s="247"/>
      <x:c r="M1794" s="113" t="str">
        <x:f>IF(A1794="","",IF(OR(D1794="",E1794=""),"",IF(E1794&lt;=D1794,1,0)))</x:f>
      </x:c>
      <x:c r="N1794" s="120" t="str">
        <x:f>IF(A1794="","",IF(OR(H1794="",I1794=""),"",IFERROR(I1794/H1794,0)))</x:f>
      </x:c>
      <x:c r="O1794" s="113" t="str">
        <x:f>IF(A1794="","",IF(OR(D1794="",E1794=""),"",MAX(0,E1794-D1794)))</x:f>
      </x:c>
      <x:c r="P1794" s="113" t="str">
        <x:f>IF(B1794="","",WEEKDAY(B1794,2))</x:f>
      </x:c>
      <x:c r="Q1794" s="113" t="str">
        <x:f>IF(B1794="","",MONTH(B1794))</x:f>
      </x:c>
      <x:c r="R1794" s="113" t="str">
        <x:f>IF(B1794="","",YEAR(B1794))</x:f>
      </x:c>
    </x:row>
    <x:row r="1795" ht="20" customHeight="1">
      <x:c r="A1795" s="247"/>
      <x:c r="B1795" s="248"/>
      <x:c r="C1795" s="247"/>
      <x:c r="D1795" s="248"/>
      <x:c r="E1795" s="248"/>
      <x:c r="F1795" s="247"/>
      <x:c r="G1795" s="247"/>
      <x:c r="H1795" s="247"/>
      <x:c r="I1795" s="247"/>
      <x:c r="J1795" s="249"/>
      <x:c r="K1795" s="247"/>
      <x:c r="L1795" s="247"/>
      <x:c r="M1795" s="113" t="str">
        <x:f>IF(A1795="","",IF(OR(D1795="",E1795=""),"",IF(E1795&lt;=D1795,1,0)))</x:f>
      </x:c>
      <x:c r="N1795" s="120" t="str">
        <x:f>IF(A1795="","",IF(OR(H1795="",I1795=""),"",IFERROR(I1795/H1795,0)))</x:f>
      </x:c>
      <x:c r="O1795" s="113" t="str">
        <x:f>IF(A1795="","",IF(OR(D1795="",E1795=""),"",MAX(0,E1795-D1795)))</x:f>
      </x:c>
      <x:c r="P1795" s="113" t="str">
        <x:f>IF(B1795="","",WEEKDAY(B1795,2))</x:f>
      </x:c>
      <x:c r="Q1795" s="113" t="str">
        <x:f>IF(B1795="","",MONTH(B1795))</x:f>
      </x:c>
      <x:c r="R1795" s="113" t="str">
        <x:f>IF(B1795="","",YEAR(B1795))</x:f>
      </x:c>
    </x:row>
    <x:row r="1796" ht="20" customHeight="1">
      <x:c r="A1796" s="247"/>
      <x:c r="B1796" s="248"/>
      <x:c r="C1796" s="247"/>
      <x:c r="D1796" s="248"/>
      <x:c r="E1796" s="248"/>
      <x:c r="F1796" s="247"/>
      <x:c r="G1796" s="247"/>
      <x:c r="H1796" s="247"/>
      <x:c r="I1796" s="247"/>
      <x:c r="J1796" s="249"/>
      <x:c r="K1796" s="247"/>
      <x:c r="L1796" s="247"/>
      <x:c r="M1796" s="113" t="str">
        <x:f>IF(A1796="","",IF(OR(D1796="",E1796=""),"",IF(E1796&lt;=D1796,1,0)))</x:f>
      </x:c>
      <x:c r="N1796" s="120" t="str">
        <x:f>IF(A1796="","",IF(OR(H1796="",I1796=""),"",IFERROR(I1796/H1796,0)))</x:f>
      </x:c>
      <x:c r="O1796" s="113" t="str">
        <x:f>IF(A1796="","",IF(OR(D1796="",E1796=""),"",MAX(0,E1796-D1796)))</x:f>
      </x:c>
      <x:c r="P1796" s="113" t="str">
        <x:f>IF(B1796="","",WEEKDAY(B1796,2))</x:f>
      </x:c>
      <x:c r="Q1796" s="113" t="str">
        <x:f>IF(B1796="","",MONTH(B1796))</x:f>
      </x:c>
      <x:c r="R1796" s="113" t="str">
        <x:f>IF(B1796="","",YEAR(B1796))</x:f>
      </x:c>
    </x:row>
    <x:row r="1797" ht="20" customHeight="1">
      <x:c r="A1797" s="247"/>
      <x:c r="B1797" s="248"/>
      <x:c r="C1797" s="247"/>
      <x:c r="D1797" s="248"/>
      <x:c r="E1797" s="248"/>
      <x:c r="F1797" s="247"/>
      <x:c r="G1797" s="247"/>
      <x:c r="H1797" s="247"/>
      <x:c r="I1797" s="247"/>
      <x:c r="J1797" s="249"/>
      <x:c r="K1797" s="247"/>
      <x:c r="L1797" s="247"/>
      <x:c r="M1797" s="113" t="str">
        <x:f>IF(A1797="","",IF(OR(D1797="",E1797=""),"",IF(E1797&lt;=D1797,1,0)))</x:f>
      </x:c>
      <x:c r="N1797" s="120" t="str">
        <x:f>IF(A1797="","",IF(OR(H1797="",I1797=""),"",IFERROR(I1797/H1797,0)))</x:f>
      </x:c>
      <x:c r="O1797" s="113" t="str">
        <x:f>IF(A1797="","",IF(OR(D1797="",E1797=""),"",MAX(0,E1797-D1797)))</x:f>
      </x:c>
      <x:c r="P1797" s="113" t="str">
        <x:f>IF(B1797="","",WEEKDAY(B1797,2))</x:f>
      </x:c>
      <x:c r="Q1797" s="113" t="str">
        <x:f>IF(B1797="","",MONTH(B1797))</x:f>
      </x:c>
      <x:c r="R1797" s="113" t="str">
        <x:f>IF(B1797="","",YEAR(B1797))</x:f>
      </x:c>
    </x:row>
    <x:row r="1798" ht="20" customHeight="1">
      <x:c r="A1798" s="247"/>
      <x:c r="B1798" s="248"/>
      <x:c r="C1798" s="247"/>
      <x:c r="D1798" s="248"/>
      <x:c r="E1798" s="248"/>
      <x:c r="F1798" s="247"/>
      <x:c r="G1798" s="247"/>
      <x:c r="H1798" s="247"/>
      <x:c r="I1798" s="247"/>
      <x:c r="J1798" s="249"/>
      <x:c r="K1798" s="247"/>
      <x:c r="L1798" s="247"/>
      <x:c r="M1798" s="113" t="str">
        <x:f>IF(A1798="","",IF(OR(D1798="",E1798=""),"",IF(E1798&lt;=D1798,1,0)))</x:f>
      </x:c>
      <x:c r="N1798" s="120" t="str">
        <x:f>IF(A1798="","",IF(OR(H1798="",I1798=""),"",IFERROR(I1798/H1798,0)))</x:f>
      </x:c>
      <x:c r="O1798" s="113" t="str">
        <x:f>IF(A1798="","",IF(OR(D1798="",E1798=""),"",MAX(0,E1798-D1798)))</x:f>
      </x:c>
      <x:c r="P1798" s="113" t="str">
        <x:f>IF(B1798="","",WEEKDAY(B1798,2))</x:f>
      </x:c>
      <x:c r="Q1798" s="113" t="str">
        <x:f>IF(B1798="","",MONTH(B1798))</x:f>
      </x:c>
      <x:c r="R1798" s="113" t="str">
        <x:f>IF(B1798="","",YEAR(B1798))</x:f>
      </x:c>
    </x:row>
    <x:row r="1799" ht="20" customHeight="1">
      <x:c r="A1799" s="247"/>
      <x:c r="B1799" s="248"/>
      <x:c r="C1799" s="247"/>
      <x:c r="D1799" s="248"/>
      <x:c r="E1799" s="248"/>
      <x:c r="F1799" s="247"/>
      <x:c r="G1799" s="247"/>
      <x:c r="H1799" s="247"/>
      <x:c r="I1799" s="247"/>
      <x:c r="J1799" s="249"/>
      <x:c r="K1799" s="247"/>
      <x:c r="L1799" s="247"/>
      <x:c r="M1799" s="113" t="str">
        <x:f>IF(A1799="","",IF(OR(D1799="",E1799=""),"",IF(E1799&lt;=D1799,1,0)))</x:f>
      </x:c>
      <x:c r="N1799" s="120" t="str">
        <x:f>IF(A1799="","",IF(OR(H1799="",I1799=""),"",IFERROR(I1799/H1799,0)))</x:f>
      </x:c>
      <x:c r="O1799" s="113" t="str">
        <x:f>IF(A1799="","",IF(OR(D1799="",E1799=""),"",MAX(0,E1799-D1799)))</x:f>
      </x:c>
      <x:c r="P1799" s="113" t="str">
        <x:f>IF(B1799="","",WEEKDAY(B1799,2))</x:f>
      </x:c>
      <x:c r="Q1799" s="113" t="str">
        <x:f>IF(B1799="","",MONTH(B1799))</x:f>
      </x:c>
      <x:c r="R1799" s="113" t="str">
        <x:f>IF(B1799="","",YEAR(B1799))</x:f>
      </x:c>
    </x:row>
    <x:row r="1800" ht="20" customHeight="1">
      <x:c r="A1800" s="247"/>
      <x:c r="B1800" s="248"/>
      <x:c r="C1800" s="247"/>
      <x:c r="D1800" s="248"/>
      <x:c r="E1800" s="248"/>
      <x:c r="F1800" s="247"/>
      <x:c r="G1800" s="247"/>
      <x:c r="H1800" s="247"/>
      <x:c r="I1800" s="247"/>
      <x:c r="J1800" s="249"/>
      <x:c r="K1800" s="247"/>
      <x:c r="L1800" s="247"/>
      <x:c r="M1800" s="113" t="str">
        <x:f>IF(A1800="","",IF(OR(D1800="",E1800=""),"",IF(E1800&lt;=D1800,1,0)))</x:f>
      </x:c>
      <x:c r="N1800" s="120" t="str">
        <x:f>IF(A1800="","",IF(OR(H1800="",I1800=""),"",IFERROR(I1800/H1800,0)))</x:f>
      </x:c>
      <x:c r="O1800" s="113" t="str">
        <x:f>IF(A1800="","",IF(OR(D1800="",E1800=""),"",MAX(0,E1800-D1800)))</x:f>
      </x:c>
      <x:c r="P1800" s="113" t="str">
        <x:f>IF(B1800="","",WEEKDAY(B1800,2))</x:f>
      </x:c>
      <x:c r="Q1800" s="113" t="str">
        <x:f>IF(B1800="","",MONTH(B1800))</x:f>
      </x:c>
      <x:c r="R1800" s="113" t="str">
        <x:f>IF(B1800="","",YEAR(B1800))</x:f>
      </x:c>
    </x:row>
    <x:row r="1801" ht="20" customHeight="1">
      <x:c r="A1801" s="247"/>
      <x:c r="B1801" s="248"/>
      <x:c r="C1801" s="247"/>
      <x:c r="D1801" s="248"/>
      <x:c r="E1801" s="248"/>
      <x:c r="F1801" s="247"/>
      <x:c r="G1801" s="247"/>
      <x:c r="H1801" s="247"/>
      <x:c r="I1801" s="247"/>
      <x:c r="J1801" s="249"/>
      <x:c r="K1801" s="247"/>
      <x:c r="L1801" s="247"/>
      <x:c r="M1801" s="113" t="str">
        <x:f>IF(A1801="","",IF(OR(D1801="",E1801=""),"",IF(E1801&lt;=D1801,1,0)))</x:f>
      </x:c>
      <x:c r="N1801" s="120" t="str">
        <x:f>IF(A1801="","",IF(OR(H1801="",I1801=""),"",IFERROR(I1801/H1801,0)))</x:f>
      </x:c>
      <x:c r="O1801" s="113" t="str">
        <x:f>IF(A1801="","",IF(OR(D1801="",E1801=""),"",MAX(0,E1801-D1801)))</x:f>
      </x:c>
      <x:c r="P1801" s="113" t="str">
        <x:f>IF(B1801="","",WEEKDAY(B1801,2))</x:f>
      </x:c>
      <x:c r="Q1801" s="113" t="str">
        <x:f>IF(B1801="","",MONTH(B1801))</x:f>
      </x:c>
      <x:c r="R1801" s="113" t="str">
        <x:f>IF(B1801="","",YEAR(B1801))</x:f>
      </x:c>
    </x:row>
    <x:row r="1802" ht="20" customHeight="1">
      <x:c r="A1802" s="247"/>
      <x:c r="B1802" s="248"/>
      <x:c r="C1802" s="247"/>
      <x:c r="D1802" s="248"/>
      <x:c r="E1802" s="248"/>
      <x:c r="F1802" s="247"/>
      <x:c r="G1802" s="247"/>
      <x:c r="H1802" s="247"/>
      <x:c r="I1802" s="247"/>
      <x:c r="J1802" s="249"/>
      <x:c r="K1802" s="247"/>
      <x:c r="L1802" s="247"/>
      <x:c r="M1802" s="113" t="str">
        <x:f>IF(A1802="","",IF(OR(D1802="",E1802=""),"",IF(E1802&lt;=D1802,1,0)))</x:f>
      </x:c>
      <x:c r="N1802" s="120" t="str">
        <x:f>IF(A1802="","",IF(OR(H1802="",I1802=""),"",IFERROR(I1802/H1802,0)))</x:f>
      </x:c>
      <x:c r="O1802" s="113" t="str">
        <x:f>IF(A1802="","",IF(OR(D1802="",E1802=""),"",MAX(0,E1802-D1802)))</x:f>
      </x:c>
      <x:c r="P1802" s="113" t="str">
        <x:f>IF(B1802="","",WEEKDAY(B1802,2))</x:f>
      </x:c>
      <x:c r="Q1802" s="113" t="str">
        <x:f>IF(B1802="","",MONTH(B1802))</x:f>
      </x:c>
      <x:c r="R1802" s="113" t="str">
        <x:f>IF(B1802="","",YEAR(B1802))</x:f>
      </x:c>
    </x:row>
    <x:row r="1803" ht="20" customHeight="1">
      <x:c r="A1803" s="247"/>
      <x:c r="B1803" s="248"/>
      <x:c r="C1803" s="247"/>
      <x:c r="D1803" s="248"/>
      <x:c r="E1803" s="248"/>
      <x:c r="F1803" s="247"/>
      <x:c r="G1803" s="247"/>
      <x:c r="H1803" s="247"/>
      <x:c r="I1803" s="247"/>
      <x:c r="J1803" s="249"/>
      <x:c r="K1803" s="247"/>
      <x:c r="L1803" s="247"/>
      <x:c r="M1803" s="113" t="str">
        <x:f>IF(A1803="","",IF(OR(D1803="",E1803=""),"",IF(E1803&lt;=D1803,1,0)))</x:f>
      </x:c>
      <x:c r="N1803" s="120" t="str">
        <x:f>IF(A1803="","",IF(OR(H1803="",I1803=""),"",IFERROR(I1803/H1803,0)))</x:f>
      </x:c>
      <x:c r="O1803" s="113" t="str">
        <x:f>IF(A1803="","",IF(OR(D1803="",E1803=""),"",MAX(0,E1803-D1803)))</x:f>
      </x:c>
      <x:c r="P1803" s="113" t="str">
        <x:f>IF(B1803="","",WEEKDAY(B1803,2))</x:f>
      </x:c>
      <x:c r="Q1803" s="113" t="str">
        <x:f>IF(B1803="","",MONTH(B1803))</x:f>
      </x:c>
      <x:c r="R1803" s="113" t="str">
        <x:f>IF(B1803="","",YEAR(B1803))</x:f>
      </x:c>
    </x:row>
    <x:row r="1804" ht="20" customHeight="1">
      <x:c r="A1804" s="247"/>
      <x:c r="B1804" s="248"/>
      <x:c r="C1804" s="247"/>
      <x:c r="D1804" s="248"/>
      <x:c r="E1804" s="248"/>
      <x:c r="F1804" s="247"/>
      <x:c r="G1804" s="247"/>
      <x:c r="H1804" s="247"/>
      <x:c r="I1804" s="247"/>
      <x:c r="J1804" s="249"/>
      <x:c r="K1804" s="247"/>
      <x:c r="L1804" s="247"/>
      <x:c r="M1804" s="113" t="str">
        <x:f>IF(A1804="","",IF(OR(D1804="",E1804=""),"",IF(E1804&lt;=D1804,1,0)))</x:f>
      </x:c>
      <x:c r="N1804" s="120" t="str">
        <x:f>IF(A1804="","",IF(OR(H1804="",I1804=""),"",IFERROR(I1804/H1804,0)))</x:f>
      </x:c>
      <x:c r="O1804" s="113" t="str">
        <x:f>IF(A1804="","",IF(OR(D1804="",E1804=""),"",MAX(0,E1804-D1804)))</x:f>
      </x:c>
      <x:c r="P1804" s="113" t="str">
        <x:f>IF(B1804="","",WEEKDAY(B1804,2))</x:f>
      </x:c>
      <x:c r="Q1804" s="113" t="str">
        <x:f>IF(B1804="","",MONTH(B1804))</x:f>
      </x:c>
      <x:c r="R1804" s="113" t="str">
        <x:f>IF(B1804="","",YEAR(B1804))</x:f>
      </x:c>
    </x:row>
    <x:row r="1805" ht="20" customHeight="1">
      <x:c r="A1805" s="247"/>
      <x:c r="B1805" s="248"/>
      <x:c r="C1805" s="247"/>
      <x:c r="D1805" s="248"/>
      <x:c r="E1805" s="248"/>
      <x:c r="F1805" s="247"/>
      <x:c r="G1805" s="247"/>
      <x:c r="H1805" s="247"/>
      <x:c r="I1805" s="247"/>
      <x:c r="J1805" s="249"/>
      <x:c r="K1805" s="247"/>
      <x:c r="L1805" s="247"/>
      <x:c r="M1805" s="113" t="str">
        <x:f>IF(A1805="","",IF(OR(D1805="",E1805=""),"",IF(E1805&lt;=D1805,1,0)))</x:f>
      </x:c>
      <x:c r="N1805" s="120" t="str">
        <x:f>IF(A1805="","",IF(OR(H1805="",I1805=""),"",IFERROR(I1805/H1805,0)))</x:f>
      </x:c>
      <x:c r="O1805" s="113" t="str">
        <x:f>IF(A1805="","",IF(OR(D1805="",E1805=""),"",MAX(0,E1805-D1805)))</x:f>
      </x:c>
      <x:c r="P1805" s="113" t="str">
        <x:f>IF(B1805="","",WEEKDAY(B1805,2))</x:f>
      </x:c>
      <x:c r="Q1805" s="113" t="str">
        <x:f>IF(B1805="","",MONTH(B1805))</x:f>
      </x:c>
      <x:c r="R1805" s="113" t="str">
        <x:f>IF(B1805="","",YEAR(B1805))</x:f>
      </x:c>
    </x:row>
    <x:row r="1806" ht="20" customHeight="1">
      <x:c r="A1806" s="247"/>
      <x:c r="B1806" s="248"/>
      <x:c r="C1806" s="247"/>
      <x:c r="D1806" s="248"/>
      <x:c r="E1806" s="248"/>
      <x:c r="F1806" s="247"/>
      <x:c r="G1806" s="247"/>
      <x:c r="H1806" s="247"/>
      <x:c r="I1806" s="247"/>
      <x:c r="J1806" s="249"/>
      <x:c r="K1806" s="247"/>
      <x:c r="L1806" s="247"/>
      <x:c r="M1806" s="113" t="str">
        <x:f>IF(A1806="","",IF(OR(D1806="",E1806=""),"",IF(E1806&lt;=D1806,1,0)))</x:f>
      </x:c>
      <x:c r="N1806" s="120" t="str">
        <x:f>IF(A1806="","",IF(OR(H1806="",I1806=""),"",IFERROR(I1806/H1806,0)))</x:f>
      </x:c>
      <x:c r="O1806" s="113" t="str">
        <x:f>IF(A1806="","",IF(OR(D1806="",E1806=""),"",MAX(0,E1806-D1806)))</x:f>
      </x:c>
      <x:c r="P1806" s="113" t="str">
        <x:f>IF(B1806="","",WEEKDAY(B1806,2))</x:f>
      </x:c>
      <x:c r="Q1806" s="113" t="str">
        <x:f>IF(B1806="","",MONTH(B1806))</x:f>
      </x:c>
      <x:c r="R1806" s="113" t="str">
        <x:f>IF(B1806="","",YEAR(B1806))</x:f>
      </x:c>
    </x:row>
    <x:row r="1807" ht="20" customHeight="1">
      <x:c r="A1807" s="247"/>
      <x:c r="B1807" s="248"/>
      <x:c r="C1807" s="247"/>
      <x:c r="D1807" s="248"/>
      <x:c r="E1807" s="248"/>
      <x:c r="F1807" s="247"/>
      <x:c r="G1807" s="247"/>
      <x:c r="H1807" s="247"/>
      <x:c r="I1807" s="247"/>
      <x:c r="J1807" s="249"/>
      <x:c r="K1807" s="247"/>
      <x:c r="L1807" s="247"/>
      <x:c r="M1807" s="113" t="str">
        <x:f>IF(A1807="","",IF(OR(D1807="",E1807=""),"",IF(E1807&lt;=D1807,1,0)))</x:f>
      </x:c>
      <x:c r="N1807" s="120" t="str">
        <x:f>IF(A1807="","",IF(OR(H1807="",I1807=""),"",IFERROR(I1807/H1807,0)))</x:f>
      </x:c>
      <x:c r="O1807" s="113" t="str">
        <x:f>IF(A1807="","",IF(OR(D1807="",E1807=""),"",MAX(0,E1807-D1807)))</x:f>
      </x:c>
      <x:c r="P1807" s="113" t="str">
        <x:f>IF(B1807="","",WEEKDAY(B1807,2))</x:f>
      </x:c>
      <x:c r="Q1807" s="113" t="str">
        <x:f>IF(B1807="","",MONTH(B1807))</x:f>
      </x:c>
      <x:c r="R1807" s="113" t="str">
        <x:f>IF(B1807="","",YEAR(B1807))</x:f>
      </x:c>
    </x:row>
    <x:row r="1808" ht="20" customHeight="1">
      <x:c r="A1808" s="247"/>
      <x:c r="B1808" s="248"/>
      <x:c r="C1808" s="247"/>
      <x:c r="D1808" s="248"/>
      <x:c r="E1808" s="248"/>
      <x:c r="F1808" s="247"/>
      <x:c r="G1808" s="247"/>
      <x:c r="H1808" s="247"/>
      <x:c r="I1808" s="247"/>
      <x:c r="J1808" s="249"/>
      <x:c r="K1808" s="247"/>
      <x:c r="L1808" s="247"/>
      <x:c r="M1808" s="113" t="str">
        <x:f>IF(A1808="","",IF(OR(D1808="",E1808=""),"",IF(E1808&lt;=D1808,1,0)))</x:f>
      </x:c>
      <x:c r="N1808" s="120" t="str">
        <x:f>IF(A1808="","",IF(OR(H1808="",I1808=""),"",IFERROR(I1808/H1808,0)))</x:f>
      </x:c>
      <x:c r="O1808" s="113" t="str">
        <x:f>IF(A1808="","",IF(OR(D1808="",E1808=""),"",MAX(0,E1808-D1808)))</x:f>
      </x:c>
      <x:c r="P1808" s="113" t="str">
        <x:f>IF(B1808="","",WEEKDAY(B1808,2))</x:f>
      </x:c>
      <x:c r="Q1808" s="113" t="str">
        <x:f>IF(B1808="","",MONTH(B1808))</x:f>
      </x:c>
      <x:c r="R1808" s="113" t="str">
        <x:f>IF(B1808="","",YEAR(B1808))</x:f>
      </x:c>
    </x:row>
    <x:row r="1809" ht="20" customHeight="1">
      <x:c r="A1809" s="247"/>
      <x:c r="B1809" s="248"/>
      <x:c r="C1809" s="247"/>
      <x:c r="D1809" s="248"/>
      <x:c r="E1809" s="248"/>
      <x:c r="F1809" s="247"/>
      <x:c r="G1809" s="247"/>
      <x:c r="H1809" s="247"/>
      <x:c r="I1809" s="247"/>
      <x:c r="J1809" s="249"/>
      <x:c r="K1809" s="247"/>
      <x:c r="L1809" s="247"/>
      <x:c r="M1809" s="113" t="str">
        <x:f>IF(A1809="","",IF(OR(D1809="",E1809=""),"",IF(E1809&lt;=D1809,1,0)))</x:f>
      </x:c>
      <x:c r="N1809" s="120" t="str">
        <x:f>IF(A1809="","",IF(OR(H1809="",I1809=""),"",IFERROR(I1809/H1809,0)))</x:f>
      </x:c>
      <x:c r="O1809" s="113" t="str">
        <x:f>IF(A1809="","",IF(OR(D1809="",E1809=""),"",MAX(0,E1809-D1809)))</x:f>
      </x:c>
      <x:c r="P1809" s="113" t="str">
        <x:f>IF(B1809="","",WEEKDAY(B1809,2))</x:f>
      </x:c>
      <x:c r="Q1809" s="113" t="str">
        <x:f>IF(B1809="","",MONTH(B1809))</x:f>
      </x:c>
      <x:c r="R1809" s="113" t="str">
        <x:f>IF(B1809="","",YEAR(B1809))</x:f>
      </x:c>
    </x:row>
    <x:row r="1810" ht="20" customHeight="1">
      <x:c r="A1810" s="247"/>
      <x:c r="B1810" s="248"/>
      <x:c r="C1810" s="247"/>
      <x:c r="D1810" s="248"/>
      <x:c r="E1810" s="248"/>
      <x:c r="F1810" s="247"/>
      <x:c r="G1810" s="247"/>
      <x:c r="H1810" s="247"/>
      <x:c r="I1810" s="247"/>
      <x:c r="J1810" s="249"/>
      <x:c r="K1810" s="247"/>
      <x:c r="L1810" s="247"/>
      <x:c r="M1810" s="113" t="str">
        <x:f>IF(A1810="","",IF(OR(D1810="",E1810=""),"",IF(E1810&lt;=D1810,1,0)))</x:f>
      </x:c>
      <x:c r="N1810" s="120" t="str">
        <x:f>IF(A1810="","",IF(OR(H1810="",I1810=""),"",IFERROR(I1810/H1810,0)))</x:f>
      </x:c>
      <x:c r="O1810" s="113" t="str">
        <x:f>IF(A1810="","",IF(OR(D1810="",E1810=""),"",MAX(0,E1810-D1810)))</x:f>
      </x:c>
      <x:c r="P1810" s="113" t="str">
        <x:f>IF(B1810="","",WEEKDAY(B1810,2))</x:f>
      </x:c>
      <x:c r="Q1810" s="113" t="str">
        <x:f>IF(B1810="","",MONTH(B1810))</x:f>
      </x:c>
      <x:c r="R1810" s="113" t="str">
        <x:f>IF(B1810="","",YEAR(B1810))</x:f>
      </x:c>
    </x:row>
    <x:row r="1811" ht="20" customHeight="1">
      <x:c r="A1811" s="247"/>
      <x:c r="B1811" s="248"/>
      <x:c r="C1811" s="247"/>
      <x:c r="D1811" s="248"/>
      <x:c r="E1811" s="248"/>
      <x:c r="F1811" s="247"/>
      <x:c r="G1811" s="247"/>
      <x:c r="H1811" s="247"/>
      <x:c r="I1811" s="247"/>
      <x:c r="J1811" s="249"/>
      <x:c r="K1811" s="247"/>
      <x:c r="L1811" s="247"/>
      <x:c r="M1811" s="113" t="str">
        <x:f>IF(A1811="","",IF(OR(D1811="",E1811=""),"",IF(E1811&lt;=D1811,1,0)))</x:f>
      </x:c>
      <x:c r="N1811" s="120" t="str">
        <x:f>IF(A1811="","",IF(OR(H1811="",I1811=""),"",IFERROR(I1811/H1811,0)))</x:f>
      </x:c>
      <x:c r="O1811" s="113" t="str">
        <x:f>IF(A1811="","",IF(OR(D1811="",E1811=""),"",MAX(0,E1811-D1811)))</x:f>
      </x:c>
      <x:c r="P1811" s="113" t="str">
        <x:f>IF(B1811="","",WEEKDAY(B1811,2))</x:f>
      </x:c>
      <x:c r="Q1811" s="113" t="str">
        <x:f>IF(B1811="","",MONTH(B1811))</x:f>
      </x:c>
      <x:c r="R1811" s="113" t="str">
        <x:f>IF(B1811="","",YEAR(B1811))</x:f>
      </x:c>
    </x:row>
    <x:row r="1812" ht="20" customHeight="1">
      <x:c r="A1812" s="247"/>
      <x:c r="B1812" s="248"/>
      <x:c r="C1812" s="247"/>
      <x:c r="D1812" s="248"/>
      <x:c r="E1812" s="248"/>
      <x:c r="F1812" s="247"/>
      <x:c r="G1812" s="247"/>
      <x:c r="H1812" s="247"/>
      <x:c r="I1812" s="247"/>
      <x:c r="J1812" s="249"/>
      <x:c r="K1812" s="247"/>
      <x:c r="L1812" s="247"/>
      <x:c r="M1812" s="113" t="str">
        <x:f>IF(A1812="","",IF(OR(D1812="",E1812=""),"",IF(E1812&lt;=D1812,1,0)))</x:f>
      </x:c>
      <x:c r="N1812" s="120" t="str">
        <x:f>IF(A1812="","",IF(OR(H1812="",I1812=""),"",IFERROR(I1812/H1812,0)))</x:f>
      </x:c>
      <x:c r="O1812" s="113" t="str">
        <x:f>IF(A1812="","",IF(OR(D1812="",E1812=""),"",MAX(0,E1812-D1812)))</x:f>
      </x:c>
      <x:c r="P1812" s="113" t="str">
        <x:f>IF(B1812="","",WEEKDAY(B1812,2))</x:f>
      </x:c>
      <x:c r="Q1812" s="113" t="str">
        <x:f>IF(B1812="","",MONTH(B1812))</x:f>
      </x:c>
      <x:c r="R1812" s="113" t="str">
        <x:f>IF(B1812="","",YEAR(B1812))</x:f>
      </x:c>
    </x:row>
    <x:row r="1813" ht="20" customHeight="1">
      <x:c r="A1813" s="247"/>
      <x:c r="B1813" s="248"/>
      <x:c r="C1813" s="247"/>
      <x:c r="D1813" s="248"/>
      <x:c r="E1813" s="248"/>
      <x:c r="F1813" s="247"/>
      <x:c r="G1813" s="247"/>
      <x:c r="H1813" s="247"/>
      <x:c r="I1813" s="247"/>
      <x:c r="J1813" s="249"/>
      <x:c r="K1813" s="247"/>
      <x:c r="L1813" s="247"/>
      <x:c r="M1813" s="113" t="str">
        <x:f>IF(A1813="","",IF(OR(D1813="",E1813=""),"",IF(E1813&lt;=D1813,1,0)))</x:f>
      </x:c>
      <x:c r="N1813" s="120" t="str">
        <x:f>IF(A1813="","",IF(OR(H1813="",I1813=""),"",IFERROR(I1813/H1813,0)))</x:f>
      </x:c>
      <x:c r="O1813" s="113" t="str">
        <x:f>IF(A1813="","",IF(OR(D1813="",E1813=""),"",MAX(0,E1813-D1813)))</x:f>
      </x:c>
      <x:c r="P1813" s="113" t="str">
        <x:f>IF(B1813="","",WEEKDAY(B1813,2))</x:f>
      </x:c>
      <x:c r="Q1813" s="113" t="str">
        <x:f>IF(B1813="","",MONTH(B1813))</x:f>
      </x:c>
      <x:c r="R1813" s="113" t="str">
        <x:f>IF(B1813="","",YEAR(B1813))</x:f>
      </x:c>
    </x:row>
    <x:row r="1814" ht="20" customHeight="1">
      <x:c r="A1814" s="247"/>
      <x:c r="B1814" s="248"/>
      <x:c r="C1814" s="247"/>
      <x:c r="D1814" s="248"/>
      <x:c r="E1814" s="248"/>
      <x:c r="F1814" s="247"/>
      <x:c r="G1814" s="247"/>
      <x:c r="H1814" s="247"/>
      <x:c r="I1814" s="247"/>
      <x:c r="J1814" s="249"/>
      <x:c r="K1814" s="247"/>
      <x:c r="L1814" s="247"/>
      <x:c r="M1814" s="113" t="str">
        <x:f>IF(A1814="","",IF(OR(D1814="",E1814=""),"",IF(E1814&lt;=D1814,1,0)))</x:f>
      </x:c>
      <x:c r="N1814" s="120" t="str">
        <x:f>IF(A1814="","",IF(OR(H1814="",I1814=""),"",IFERROR(I1814/H1814,0)))</x:f>
      </x:c>
      <x:c r="O1814" s="113" t="str">
        <x:f>IF(A1814="","",IF(OR(D1814="",E1814=""),"",MAX(0,E1814-D1814)))</x:f>
      </x:c>
      <x:c r="P1814" s="113" t="str">
        <x:f>IF(B1814="","",WEEKDAY(B1814,2))</x:f>
      </x:c>
      <x:c r="Q1814" s="113" t="str">
        <x:f>IF(B1814="","",MONTH(B1814))</x:f>
      </x:c>
      <x:c r="R1814" s="113" t="str">
        <x:f>IF(B1814="","",YEAR(B1814))</x:f>
      </x:c>
    </x:row>
    <x:row r="1815" ht="20" customHeight="1">
      <x:c r="A1815" s="247"/>
      <x:c r="B1815" s="248"/>
      <x:c r="C1815" s="247"/>
      <x:c r="D1815" s="248"/>
      <x:c r="E1815" s="248"/>
      <x:c r="F1815" s="247"/>
      <x:c r="G1815" s="247"/>
      <x:c r="H1815" s="247"/>
      <x:c r="I1815" s="247"/>
      <x:c r="J1815" s="249"/>
      <x:c r="K1815" s="247"/>
      <x:c r="L1815" s="247"/>
      <x:c r="M1815" s="113" t="str">
        <x:f>IF(A1815="","",IF(OR(D1815="",E1815=""),"",IF(E1815&lt;=D1815,1,0)))</x:f>
      </x:c>
      <x:c r="N1815" s="120" t="str">
        <x:f>IF(A1815="","",IF(OR(H1815="",I1815=""),"",IFERROR(I1815/H1815,0)))</x:f>
      </x:c>
      <x:c r="O1815" s="113" t="str">
        <x:f>IF(A1815="","",IF(OR(D1815="",E1815=""),"",MAX(0,E1815-D1815)))</x:f>
      </x:c>
      <x:c r="P1815" s="113" t="str">
        <x:f>IF(B1815="","",WEEKDAY(B1815,2))</x:f>
      </x:c>
      <x:c r="Q1815" s="113" t="str">
        <x:f>IF(B1815="","",MONTH(B1815))</x:f>
      </x:c>
      <x:c r="R1815" s="113" t="str">
        <x:f>IF(B1815="","",YEAR(B1815))</x:f>
      </x:c>
    </x:row>
    <x:row r="1816" ht="20" customHeight="1">
      <x:c r="A1816" s="247"/>
      <x:c r="B1816" s="248"/>
      <x:c r="C1816" s="247"/>
      <x:c r="D1816" s="248"/>
      <x:c r="E1816" s="248"/>
      <x:c r="F1816" s="247"/>
      <x:c r="G1816" s="247"/>
      <x:c r="H1816" s="247"/>
      <x:c r="I1816" s="247"/>
      <x:c r="J1816" s="249"/>
      <x:c r="K1816" s="247"/>
      <x:c r="L1816" s="247"/>
      <x:c r="M1816" s="113" t="str">
        <x:f>IF(A1816="","",IF(OR(D1816="",E1816=""),"",IF(E1816&lt;=D1816,1,0)))</x:f>
      </x:c>
      <x:c r="N1816" s="120" t="str">
        <x:f>IF(A1816="","",IF(OR(H1816="",I1816=""),"",IFERROR(I1816/H1816,0)))</x:f>
      </x:c>
      <x:c r="O1816" s="113" t="str">
        <x:f>IF(A1816="","",IF(OR(D1816="",E1816=""),"",MAX(0,E1816-D1816)))</x:f>
      </x:c>
      <x:c r="P1816" s="113" t="str">
        <x:f>IF(B1816="","",WEEKDAY(B1816,2))</x:f>
      </x:c>
      <x:c r="Q1816" s="113" t="str">
        <x:f>IF(B1816="","",MONTH(B1816))</x:f>
      </x:c>
      <x:c r="R1816" s="113" t="str">
        <x:f>IF(B1816="","",YEAR(B1816))</x:f>
      </x:c>
    </x:row>
    <x:row r="1817" ht="20" customHeight="1">
      <x:c r="A1817" s="247"/>
      <x:c r="B1817" s="248"/>
      <x:c r="C1817" s="247"/>
      <x:c r="D1817" s="248"/>
      <x:c r="E1817" s="248"/>
      <x:c r="F1817" s="247"/>
      <x:c r="G1817" s="247"/>
      <x:c r="H1817" s="247"/>
      <x:c r="I1817" s="247"/>
      <x:c r="J1817" s="249"/>
      <x:c r="K1817" s="247"/>
      <x:c r="L1817" s="247"/>
      <x:c r="M1817" s="113" t="str">
        <x:f>IF(A1817="","",IF(OR(D1817="",E1817=""),"",IF(E1817&lt;=D1817,1,0)))</x:f>
      </x:c>
      <x:c r="N1817" s="120" t="str">
        <x:f>IF(A1817="","",IF(OR(H1817="",I1817=""),"",IFERROR(I1817/H1817,0)))</x:f>
      </x:c>
      <x:c r="O1817" s="113" t="str">
        <x:f>IF(A1817="","",IF(OR(D1817="",E1817=""),"",MAX(0,E1817-D1817)))</x:f>
      </x:c>
      <x:c r="P1817" s="113" t="str">
        <x:f>IF(B1817="","",WEEKDAY(B1817,2))</x:f>
      </x:c>
      <x:c r="Q1817" s="113" t="str">
        <x:f>IF(B1817="","",MONTH(B1817))</x:f>
      </x:c>
      <x:c r="R1817" s="113" t="str">
        <x:f>IF(B1817="","",YEAR(B1817))</x:f>
      </x:c>
    </x:row>
    <x:row r="1818" ht="20" customHeight="1">
      <x:c r="A1818" s="247"/>
      <x:c r="B1818" s="248"/>
      <x:c r="C1818" s="247"/>
      <x:c r="D1818" s="248"/>
      <x:c r="E1818" s="248"/>
      <x:c r="F1818" s="247"/>
      <x:c r="G1818" s="247"/>
      <x:c r="H1818" s="247"/>
      <x:c r="I1818" s="247"/>
      <x:c r="J1818" s="249"/>
      <x:c r="K1818" s="247"/>
      <x:c r="L1818" s="247"/>
      <x:c r="M1818" s="113" t="str">
        <x:f>IF(A1818="","",IF(OR(D1818="",E1818=""),"",IF(E1818&lt;=D1818,1,0)))</x:f>
      </x:c>
      <x:c r="N1818" s="120" t="str">
        <x:f>IF(A1818="","",IF(OR(H1818="",I1818=""),"",IFERROR(I1818/H1818,0)))</x:f>
      </x:c>
      <x:c r="O1818" s="113" t="str">
        <x:f>IF(A1818="","",IF(OR(D1818="",E1818=""),"",MAX(0,E1818-D1818)))</x:f>
      </x:c>
      <x:c r="P1818" s="113" t="str">
        <x:f>IF(B1818="","",WEEKDAY(B1818,2))</x:f>
      </x:c>
      <x:c r="Q1818" s="113" t="str">
        <x:f>IF(B1818="","",MONTH(B1818))</x:f>
      </x:c>
      <x:c r="R1818" s="113" t="str">
        <x:f>IF(B1818="","",YEAR(B1818))</x:f>
      </x:c>
    </x:row>
    <x:row r="1819" ht="20" customHeight="1">
      <x:c r="A1819" s="247"/>
      <x:c r="B1819" s="248"/>
      <x:c r="C1819" s="247"/>
      <x:c r="D1819" s="248"/>
      <x:c r="E1819" s="248"/>
      <x:c r="F1819" s="247"/>
      <x:c r="G1819" s="247"/>
      <x:c r="H1819" s="247"/>
      <x:c r="I1819" s="247"/>
      <x:c r="J1819" s="249"/>
      <x:c r="K1819" s="247"/>
      <x:c r="L1819" s="247"/>
      <x:c r="M1819" s="113" t="str">
        <x:f>IF(A1819="","",IF(OR(D1819="",E1819=""),"",IF(E1819&lt;=D1819,1,0)))</x:f>
      </x:c>
      <x:c r="N1819" s="120" t="str">
        <x:f>IF(A1819="","",IF(OR(H1819="",I1819=""),"",IFERROR(I1819/H1819,0)))</x:f>
      </x:c>
      <x:c r="O1819" s="113" t="str">
        <x:f>IF(A1819="","",IF(OR(D1819="",E1819=""),"",MAX(0,E1819-D1819)))</x:f>
      </x:c>
      <x:c r="P1819" s="113" t="str">
        <x:f>IF(B1819="","",WEEKDAY(B1819,2))</x:f>
      </x:c>
      <x:c r="Q1819" s="113" t="str">
        <x:f>IF(B1819="","",MONTH(B1819))</x:f>
      </x:c>
      <x:c r="R1819" s="113" t="str">
        <x:f>IF(B1819="","",YEAR(B1819))</x:f>
      </x:c>
    </x:row>
    <x:row r="1820" ht="20" customHeight="1">
      <x:c r="A1820" s="247"/>
      <x:c r="B1820" s="248"/>
      <x:c r="C1820" s="247"/>
      <x:c r="D1820" s="248"/>
      <x:c r="E1820" s="248"/>
      <x:c r="F1820" s="247"/>
      <x:c r="G1820" s="247"/>
      <x:c r="H1820" s="247"/>
      <x:c r="I1820" s="247"/>
      <x:c r="J1820" s="249"/>
      <x:c r="K1820" s="247"/>
      <x:c r="L1820" s="247"/>
      <x:c r="M1820" s="113" t="str">
        <x:f>IF(A1820="","",IF(OR(D1820="",E1820=""),"",IF(E1820&lt;=D1820,1,0)))</x:f>
      </x:c>
      <x:c r="N1820" s="120" t="str">
        <x:f>IF(A1820="","",IF(OR(H1820="",I1820=""),"",IFERROR(I1820/H1820,0)))</x:f>
      </x:c>
      <x:c r="O1820" s="113" t="str">
        <x:f>IF(A1820="","",IF(OR(D1820="",E1820=""),"",MAX(0,E1820-D1820)))</x:f>
      </x:c>
      <x:c r="P1820" s="113" t="str">
        <x:f>IF(B1820="","",WEEKDAY(B1820,2))</x:f>
      </x:c>
      <x:c r="Q1820" s="113" t="str">
        <x:f>IF(B1820="","",MONTH(B1820))</x:f>
      </x:c>
      <x:c r="R1820" s="113" t="str">
        <x:f>IF(B1820="","",YEAR(B1820))</x:f>
      </x:c>
    </x:row>
    <x:row r="1821" ht="20" customHeight="1">
      <x:c r="A1821" s="247"/>
      <x:c r="B1821" s="248"/>
      <x:c r="C1821" s="247"/>
      <x:c r="D1821" s="248"/>
      <x:c r="E1821" s="248"/>
      <x:c r="F1821" s="247"/>
      <x:c r="G1821" s="247"/>
      <x:c r="H1821" s="247"/>
      <x:c r="I1821" s="247"/>
      <x:c r="J1821" s="249"/>
      <x:c r="K1821" s="247"/>
      <x:c r="L1821" s="247"/>
      <x:c r="M1821" s="113" t="str">
        <x:f>IF(A1821="","",IF(OR(D1821="",E1821=""),"",IF(E1821&lt;=D1821,1,0)))</x:f>
      </x:c>
      <x:c r="N1821" s="120" t="str">
        <x:f>IF(A1821="","",IF(OR(H1821="",I1821=""),"",IFERROR(I1821/H1821,0)))</x:f>
      </x:c>
      <x:c r="O1821" s="113" t="str">
        <x:f>IF(A1821="","",IF(OR(D1821="",E1821=""),"",MAX(0,E1821-D1821)))</x:f>
      </x:c>
      <x:c r="P1821" s="113" t="str">
        <x:f>IF(B1821="","",WEEKDAY(B1821,2))</x:f>
      </x:c>
      <x:c r="Q1821" s="113" t="str">
        <x:f>IF(B1821="","",MONTH(B1821))</x:f>
      </x:c>
      <x:c r="R1821" s="113" t="str">
        <x:f>IF(B1821="","",YEAR(B1821))</x:f>
      </x:c>
    </x:row>
    <x:row r="1822" ht="20" customHeight="1">
      <x:c r="A1822" s="247"/>
      <x:c r="B1822" s="248"/>
      <x:c r="C1822" s="247"/>
      <x:c r="D1822" s="248"/>
      <x:c r="E1822" s="248"/>
      <x:c r="F1822" s="247"/>
      <x:c r="G1822" s="247"/>
      <x:c r="H1822" s="247"/>
      <x:c r="I1822" s="247"/>
      <x:c r="J1822" s="249"/>
      <x:c r="K1822" s="247"/>
      <x:c r="L1822" s="247"/>
      <x:c r="M1822" s="113" t="str">
        <x:f>IF(A1822="","",IF(OR(D1822="",E1822=""),"",IF(E1822&lt;=D1822,1,0)))</x:f>
      </x:c>
      <x:c r="N1822" s="120" t="str">
        <x:f>IF(A1822="","",IF(OR(H1822="",I1822=""),"",IFERROR(I1822/H1822,0)))</x:f>
      </x:c>
      <x:c r="O1822" s="113" t="str">
        <x:f>IF(A1822="","",IF(OR(D1822="",E1822=""),"",MAX(0,E1822-D1822)))</x:f>
      </x:c>
      <x:c r="P1822" s="113" t="str">
        <x:f>IF(B1822="","",WEEKDAY(B1822,2))</x:f>
      </x:c>
      <x:c r="Q1822" s="113" t="str">
        <x:f>IF(B1822="","",MONTH(B1822))</x:f>
      </x:c>
      <x:c r="R1822" s="113" t="str">
        <x:f>IF(B1822="","",YEAR(B1822))</x:f>
      </x:c>
    </x:row>
    <x:row r="1823" ht="20" customHeight="1">
      <x:c r="A1823" s="247"/>
      <x:c r="B1823" s="248"/>
      <x:c r="C1823" s="247"/>
      <x:c r="D1823" s="248"/>
      <x:c r="E1823" s="248"/>
      <x:c r="F1823" s="247"/>
      <x:c r="G1823" s="247"/>
      <x:c r="H1823" s="247"/>
      <x:c r="I1823" s="247"/>
      <x:c r="J1823" s="249"/>
      <x:c r="K1823" s="247"/>
      <x:c r="L1823" s="247"/>
      <x:c r="M1823" s="113" t="str">
        <x:f>IF(A1823="","",IF(OR(D1823="",E1823=""),"",IF(E1823&lt;=D1823,1,0)))</x:f>
      </x:c>
      <x:c r="N1823" s="120" t="str">
        <x:f>IF(A1823="","",IF(OR(H1823="",I1823=""),"",IFERROR(I1823/H1823,0)))</x:f>
      </x:c>
      <x:c r="O1823" s="113" t="str">
        <x:f>IF(A1823="","",IF(OR(D1823="",E1823=""),"",MAX(0,E1823-D1823)))</x:f>
      </x:c>
      <x:c r="P1823" s="113" t="str">
        <x:f>IF(B1823="","",WEEKDAY(B1823,2))</x:f>
      </x:c>
      <x:c r="Q1823" s="113" t="str">
        <x:f>IF(B1823="","",MONTH(B1823))</x:f>
      </x:c>
      <x:c r="R1823" s="113" t="str">
        <x:f>IF(B1823="","",YEAR(B1823))</x:f>
      </x:c>
    </x:row>
    <x:row r="1824" ht="20" customHeight="1">
      <x:c r="A1824" s="247"/>
      <x:c r="B1824" s="248"/>
      <x:c r="C1824" s="247"/>
      <x:c r="D1824" s="248"/>
      <x:c r="E1824" s="248"/>
      <x:c r="F1824" s="247"/>
      <x:c r="G1824" s="247"/>
      <x:c r="H1824" s="247"/>
      <x:c r="I1824" s="247"/>
      <x:c r="J1824" s="249"/>
      <x:c r="K1824" s="247"/>
      <x:c r="L1824" s="247"/>
      <x:c r="M1824" s="113" t="str">
        <x:f>IF(A1824="","",IF(OR(D1824="",E1824=""),"",IF(E1824&lt;=D1824,1,0)))</x:f>
      </x:c>
      <x:c r="N1824" s="120" t="str">
        <x:f>IF(A1824="","",IF(OR(H1824="",I1824=""),"",IFERROR(I1824/H1824,0)))</x:f>
      </x:c>
      <x:c r="O1824" s="113" t="str">
        <x:f>IF(A1824="","",IF(OR(D1824="",E1824=""),"",MAX(0,E1824-D1824)))</x:f>
      </x:c>
      <x:c r="P1824" s="113" t="str">
        <x:f>IF(B1824="","",WEEKDAY(B1824,2))</x:f>
      </x:c>
      <x:c r="Q1824" s="113" t="str">
        <x:f>IF(B1824="","",MONTH(B1824))</x:f>
      </x:c>
      <x:c r="R1824" s="113" t="str">
        <x:f>IF(B1824="","",YEAR(B1824))</x:f>
      </x:c>
    </x:row>
    <x:row r="1825" ht="20" customHeight="1">
      <x:c r="A1825" s="247"/>
      <x:c r="B1825" s="248"/>
      <x:c r="C1825" s="247"/>
      <x:c r="D1825" s="248"/>
      <x:c r="E1825" s="248"/>
      <x:c r="F1825" s="247"/>
      <x:c r="G1825" s="247"/>
      <x:c r="H1825" s="247"/>
      <x:c r="I1825" s="247"/>
      <x:c r="J1825" s="249"/>
      <x:c r="K1825" s="247"/>
      <x:c r="L1825" s="247"/>
      <x:c r="M1825" s="113" t="str">
        <x:f>IF(A1825="","",IF(OR(D1825="",E1825=""),"",IF(E1825&lt;=D1825,1,0)))</x:f>
      </x:c>
      <x:c r="N1825" s="120" t="str">
        <x:f>IF(A1825="","",IF(OR(H1825="",I1825=""),"",IFERROR(I1825/H1825,0)))</x:f>
      </x:c>
      <x:c r="O1825" s="113" t="str">
        <x:f>IF(A1825="","",IF(OR(D1825="",E1825=""),"",MAX(0,E1825-D1825)))</x:f>
      </x:c>
      <x:c r="P1825" s="113" t="str">
        <x:f>IF(B1825="","",WEEKDAY(B1825,2))</x:f>
      </x:c>
      <x:c r="Q1825" s="113" t="str">
        <x:f>IF(B1825="","",MONTH(B1825))</x:f>
      </x:c>
      <x:c r="R1825" s="113" t="str">
        <x:f>IF(B1825="","",YEAR(B1825))</x:f>
      </x:c>
    </x:row>
    <x:row r="1826" ht="20" customHeight="1">
      <x:c r="A1826" s="247"/>
      <x:c r="B1826" s="248"/>
      <x:c r="C1826" s="247"/>
      <x:c r="D1826" s="248"/>
      <x:c r="E1826" s="248"/>
      <x:c r="F1826" s="247"/>
      <x:c r="G1826" s="247"/>
      <x:c r="H1826" s="247"/>
      <x:c r="I1826" s="247"/>
      <x:c r="J1826" s="249"/>
      <x:c r="K1826" s="247"/>
      <x:c r="L1826" s="247"/>
      <x:c r="M1826" s="113" t="str">
        <x:f>IF(A1826="","",IF(OR(D1826="",E1826=""),"",IF(E1826&lt;=D1826,1,0)))</x:f>
      </x:c>
      <x:c r="N1826" s="120" t="str">
        <x:f>IF(A1826="","",IF(OR(H1826="",I1826=""),"",IFERROR(I1826/H1826,0)))</x:f>
      </x:c>
      <x:c r="O1826" s="113" t="str">
        <x:f>IF(A1826="","",IF(OR(D1826="",E1826=""),"",MAX(0,E1826-D1826)))</x:f>
      </x:c>
      <x:c r="P1826" s="113" t="str">
        <x:f>IF(B1826="","",WEEKDAY(B1826,2))</x:f>
      </x:c>
      <x:c r="Q1826" s="113" t="str">
        <x:f>IF(B1826="","",MONTH(B1826))</x:f>
      </x:c>
      <x:c r="R1826" s="113" t="str">
        <x:f>IF(B1826="","",YEAR(B1826))</x:f>
      </x:c>
    </x:row>
    <x:row r="1827" ht="20" customHeight="1">
      <x:c r="A1827" s="247"/>
      <x:c r="B1827" s="248"/>
      <x:c r="C1827" s="247"/>
      <x:c r="D1827" s="248"/>
      <x:c r="E1827" s="248"/>
      <x:c r="F1827" s="247"/>
      <x:c r="G1827" s="247"/>
      <x:c r="H1827" s="247"/>
      <x:c r="I1827" s="247"/>
      <x:c r="J1827" s="249"/>
      <x:c r="K1827" s="247"/>
      <x:c r="L1827" s="247"/>
      <x:c r="M1827" s="113" t="str">
        <x:f>IF(A1827="","",IF(OR(D1827="",E1827=""),"",IF(E1827&lt;=D1827,1,0)))</x:f>
      </x:c>
      <x:c r="N1827" s="120" t="str">
        <x:f>IF(A1827="","",IF(OR(H1827="",I1827=""),"",IFERROR(I1827/H1827,0)))</x:f>
      </x:c>
      <x:c r="O1827" s="113" t="str">
        <x:f>IF(A1827="","",IF(OR(D1827="",E1827=""),"",MAX(0,E1827-D1827)))</x:f>
      </x:c>
      <x:c r="P1827" s="113" t="str">
        <x:f>IF(B1827="","",WEEKDAY(B1827,2))</x:f>
      </x:c>
      <x:c r="Q1827" s="113" t="str">
        <x:f>IF(B1827="","",MONTH(B1827))</x:f>
      </x:c>
      <x:c r="R1827" s="113" t="str">
        <x:f>IF(B1827="","",YEAR(B1827))</x:f>
      </x:c>
    </x:row>
    <x:row r="1828" ht="20" customHeight="1">
      <x:c r="A1828" s="247"/>
      <x:c r="B1828" s="248"/>
      <x:c r="C1828" s="247"/>
      <x:c r="D1828" s="248"/>
      <x:c r="E1828" s="248"/>
      <x:c r="F1828" s="247"/>
      <x:c r="G1828" s="247"/>
      <x:c r="H1828" s="247"/>
      <x:c r="I1828" s="247"/>
      <x:c r="J1828" s="249"/>
      <x:c r="K1828" s="247"/>
      <x:c r="L1828" s="247"/>
      <x:c r="M1828" s="113" t="str">
        <x:f>IF(A1828="","",IF(OR(D1828="",E1828=""),"",IF(E1828&lt;=D1828,1,0)))</x:f>
      </x:c>
      <x:c r="N1828" s="120" t="str">
        <x:f>IF(A1828="","",IF(OR(H1828="",I1828=""),"",IFERROR(I1828/H1828,0)))</x:f>
      </x:c>
      <x:c r="O1828" s="113" t="str">
        <x:f>IF(A1828="","",IF(OR(D1828="",E1828=""),"",MAX(0,E1828-D1828)))</x:f>
      </x:c>
      <x:c r="P1828" s="113" t="str">
        <x:f>IF(B1828="","",WEEKDAY(B1828,2))</x:f>
      </x:c>
      <x:c r="Q1828" s="113" t="str">
        <x:f>IF(B1828="","",MONTH(B1828))</x:f>
      </x:c>
      <x:c r="R1828" s="113" t="str">
        <x:f>IF(B1828="","",YEAR(B1828))</x:f>
      </x:c>
    </x:row>
    <x:row r="1829" ht="20" customHeight="1">
      <x:c r="A1829" s="247"/>
      <x:c r="B1829" s="248"/>
      <x:c r="C1829" s="247"/>
      <x:c r="D1829" s="248"/>
      <x:c r="E1829" s="248"/>
      <x:c r="F1829" s="247"/>
      <x:c r="G1829" s="247"/>
      <x:c r="H1829" s="247"/>
      <x:c r="I1829" s="247"/>
      <x:c r="J1829" s="249"/>
      <x:c r="K1829" s="247"/>
      <x:c r="L1829" s="247"/>
      <x:c r="M1829" s="113" t="str">
        <x:f>IF(A1829="","",IF(OR(D1829="",E1829=""),"",IF(E1829&lt;=D1829,1,0)))</x:f>
      </x:c>
      <x:c r="N1829" s="120" t="str">
        <x:f>IF(A1829="","",IF(OR(H1829="",I1829=""),"",IFERROR(I1829/H1829,0)))</x:f>
      </x:c>
      <x:c r="O1829" s="113" t="str">
        <x:f>IF(A1829="","",IF(OR(D1829="",E1829=""),"",MAX(0,E1829-D1829)))</x:f>
      </x:c>
      <x:c r="P1829" s="113" t="str">
        <x:f>IF(B1829="","",WEEKDAY(B1829,2))</x:f>
      </x:c>
      <x:c r="Q1829" s="113" t="str">
        <x:f>IF(B1829="","",MONTH(B1829))</x:f>
      </x:c>
      <x:c r="R1829" s="113" t="str">
        <x:f>IF(B1829="","",YEAR(B1829))</x:f>
      </x:c>
    </x:row>
    <x:row r="1830" ht="20" customHeight="1">
      <x:c r="A1830" s="247"/>
      <x:c r="B1830" s="248"/>
      <x:c r="C1830" s="247"/>
      <x:c r="D1830" s="248"/>
      <x:c r="E1830" s="248"/>
      <x:c r="F1830" s="247"/>
      <x:c r="G1830" s="247"/>
      <x:c r="H1830" s="247"/>
      <x:c r="I1830" s="247"/>
      <x:c r="J1830" s="249"/>
      <x:c r="K1830" s="247"/>
      <x:c r="L1830" s="247"/>
      <x:c r="M1830" s="113" t="str">
        <x:f>IF(A1830="","",IF(OR(D1830="",E1830=""),"",IF(E1830&lt;=D1830,1,0)))</x:f>
      </x:c>
      <x:c r="N1830" s="120" t="str">
        <x:f>IF(A1830="","",IF(OR(H1830="",I1830=""),"",IFERROR(I1830/H1830,0)))</x:f>
      </x:c>
      <x:c r="O1830" s="113" t="str">
        <x:f>IF(A1830="","",IF(OR(D1830="",E1830=""),"",MAX(0,E1830-D1830)))</x:f>
      </x:c>
      <x:c r="P1830" s="113" t="str">
        <x:f>IF(B1830="","",WEEKDAY(B1830,2))</x:f>
      </x:c>
      <x:c r="Q1830" s="113" t="str">
        <x:f>IF(B1830="","",MONTH(B1830))</x:f>
      </x:c>
      <x:c r="R1830" s="113" t="str">
        <x:f>IF(B1830="","",YEAR(B1830))</x:f>
      </x:c>
    </x:row>
    <x:row r="1831" ht="20" customHeight="1">
      <x:c r="A1831" s="247"/>
      <x:c r="B1831" s="248"/>
      <x:c r="C1831" s="247"/>
      <x:c r="D1831" s="248"/>
      <x:c r="E1831" s="248"/>
      <x:c r="F1831" s="247"/>
      <x:c r="G1831" s="247"/>
      <x:c r="H1831" s="247"/>
      <x:c r="I1831" s="247"/>
      <x:c r="J1831" s="249"/>
      <x:c r="K1831" s="247"/>
      <x:c r="L1831" s="247"/>
      <x:c r="M1831" s="113" t="str">
        <x:f>IF(A1831="","",IF(OR(D1831="",E1831=""),"",IF(E1831&lt;=D1831,1,0)))</x:f>
      </x:c>
      <x:c r="N1831" s="120" t="str">
        <x:f>IF(A1831="","",IF(OR(H1831="",I1831=""),"",IFERROR(I1831/H1831,0)))</x:f>
      </x:c>
      <x:c r="O1831" s="113" t="str">
        <x:f>IF(A1831="","",IF(OR(D1831="",E1831=""),"",MAX(0,E1831-D1831)))</x:f>
      </x:c>
      <x:c r="P1831" s="113" t="str">
        <x:f>IF(B1831="","",WEEKDAY(B1831,2))</x:f>
      </x:c>
      <x:c r="Q1831" s="113" t="str">
        <x:f>IF(B1831="","",MONTH(B1831))</x:f>
      </x:c>
      <x:c r="R1831" s="113" t="str">
        <x:f>IF(B1831="","",YEAR(B1831))</x:f>
      </x:c>
    </x:row>
    <x:row r="1832" ht="20" customHeight="1">
      <x:c r="A1832" s="247"/>
      <x:c r="B1832" s="248"/>
      <x:c r="C1832" s="247"/>
      <x:c r="D1832" s="248"/>
      <x:c r="E1832" s="248"/>
      <x:c r="F1832" s="247"/>
      <x:c r="G1832" s="247"/>
      <x:c r="H1832" s="247"/>
      <x:c r="I1832" s="247"/>
      <x:c r="J1832" s="249"/>
      <x:c r="K1832" s="247"/>
      <x:c r="L1832" s="247"/>
      <x:c r="M1832" s="113" t="str">
        <x:f>IF(A1832="","",IF(OR(D1832="",E1832=""),"",IF(E1832&lt;=D1832,1,0)))</x:f>
      </x:c>
      <x:c r="N1832" s="120" t="str">
        <x:f>IF(A1832="","",IF(OR(H1832="",I1832=""),"",IFERROR(I1832/H1832,0)))</x:f>
      </x:c>
      <x:c r="O1832" s="113" t="str">
        <x:f>IF(A1832="","",IF(OR(D1832="",E1832=""),"",MAX(0,E1832-D1832)))</x:f>
      </x:c>
      <x:c r="P1832" s="113" t="str">
        <x:f>IF(B1832="","",WEEKDAY(B1832,2))</x:f>
      </x:c>
      <x:c r="Q1832" s="113" t="str">
        <x:f>IF(B1832="","",MONTH(B1832))</x:f>
      </x:c>
      <x:c r="R1832" s="113" t="str">
        <x:f>IF(B1832="","",YEAR(B1832))</x:f>
      </x:c>
    </x:row>
    <x:row r="1833" ht="20" customHeight="1">
      <x:c r="A1833" s="247"/>
      <x:c r="B1833" s="248"/>
      <x:c r="C1833" s="247"/>
      <x:c r="D1833" s="248"/>
      <x:c r="E1833" s="248"/>
      <x:c r="F1833" s="247"/>
      <x:c r="G1833" s="247"/>
      <x:c r="H1833" s="247"/>
      <x:c r="I1833" s="247"/>
      <x:c r="J1833" s="249"/>
      <x:c r="K1833" s="247"/>
      <x:c r="L1833" s="247"/>
      <x:c r="M1833" s="113" t="str">
        <x:f>IF(A1833="","",IF(OR(D1833="",E1833=""),"",IF(E1833&lt;=D1833,1,0)))</x:f>
      </x:c>
      <x:c r="N1833" s="120" t="str">
        <x:f>IF(A1833="","",IF(OR(H1833="",I1833=""),"",IFERROR(I1833/H1833,0)))</x:f>
      </x:c>
      <x:c r="O1833" s="113" t="str">
        <x:f>IF(A1833="","",IF(OR(D1833="",E1833=""),"",MAX(0,E1833-D1833)))</x:f>
      </x:c>
      <x:c r="P1833" s="113" t="str">
        <x:f>IF(B1833="","",WEEKDAY(B1833,2))</x:f>
      </x:c>
      <x:c r="Q1833" s="113" t="str">
        <x:f>IF(B1833="","",MONTH(B1833))</x:f>
      </x:c>
      <x:c r="R1833" s="113" t="str">
        <x:f>IF(B1833="","",YEAR(B1833))</x:f>
      </x:c>
    </x:row>
    <x:row r="1834" ht="20" customHeight="1">
      <x:c r="A1834" s="247"/>
      <x:c r="B1834" s="248"/>
      <x:c r="C1834" s="247"/>
      <x:c r="D1834" s="248"/>
      <x:c r="E1834" s="248"/>
      <x:c r="F1834" s="247"/>
      <x:c r="G1834" s="247"/>
      <x:c r="H1834" s="247"/>
      <x:c r="I1834" s="247"/>
      <x:c r="J1834" s="249"/>
      <x:c r="K1834" s="247"/>
      <x:c r="L1834" s="247"/>
      <x:c r="M1834" s="113" t="str">
        <x:f>IF(A1834="","",IF(OR(D1834="",E1834=""),"",IF(E1834&lt;=D1834,1,0)))</x:f>
      </x:c>
      <x:c r="N1834" s="120" t="str">
        <x:f>IF(A1834="","",IF(OR(H1834="",I1834=""),"",IFERROR(I1834/H1834,0)))</x:f>
      </x:c>
      <x:c r="O1834" s="113" t="str">
        <x:f>IF(A1834="","",IF(OR(D1834="",E1834=""),"",MAX(0,E1834-D1834)))</x:f>
      </x:c>
      <x:c r="P1834" s="113" t="str">
        <x:f>IF(B1834="","",WEEKDAY(B1834,2))</x:f>
      </x:c>
      <x:c r="Q1834" s="113" t="str">
        <x:f>IF(B1834="","",MONTH(B1834))</x:f>
      </x:c>
      <x:c r="R1834" s="113" t="str">
        <x:f>IF(B1834="","",YEAR(B1834))</x:f>
      </x:c>
    </x:row>
    <x:row r="1835" ht="20" customHeight="1">
      <x:c r="A1835" s="247"/>
      <x:c r="B1835" s="248"/>
      <x:c r="C1835" s="247"/>
      <x:c r="D1835" s="248"/>
      <x:c r="E1835" s="248"/>
      <x:c r="F1835" s="247"/>
      <x:c r="G1835" s="247"/>
      <x:c r="H1835" s="247"/>
      <x:c r="I1835" s="247"/>
      <x:c r="J1835" s="249"/>
      <x:c r="K1835" s="247"/>
      <x:c r="L1835" s="247"/>
      <x:c r="M1835" s="113" t="str">
        <x:f>IF(A1835="","",IF(OR(D1835="",E1835=""),"",IF(E1835&lt;=D1835,1,0)))</x:f>
      </x:c>
      <x:c r="N1835" s="120" t="str">
        <x:f>IF(A1835="","",IF(OR(H1835="",I1835=""),"",IFERROR(I1835/H1835,0)))</x:f>
      </x:c>
      <x:c r="O1835" s="113" t="str">
        <x:f>IF(A1835="","",IF(OR(D1835="",E1835=""),"",MAX(0,E1835-D1835)))</x:f>
      </x:c>
      <x:c r="P1835" s="113" t="str">
        <x:f>IF(B1835="","",WEEKDAY(B1835,2))</x:f>
      </x:c>
      <x:c r="Q1835" s="113" t="str">
        <x:f>IF(B1835="","",MONTH(B1835))</x:f>
      </x:c>
      <x:c r="R1835" s="113" t="str">
        <x:f>IF(B1835="","",YEAR(B1835))</x:f>
      </x:c>
    </x:row>
    <x:row r="1836" ht="20" customHeight="1">
      <x:c r="A1836" s="247"/>
      <x:c r="B1836" s="248"/>
      <x:c r="C1836" s="247"/>
      <x:c r="D1836" s="248"/>
      <x:c r="E1836" s="248"/>
      <x:c r="F1836" s="247"/>
      <x:c r="G1836" s="247"/>
      <x:c r="H1836" s="247"/>
      <x:c r="I1836" s="247"/>
      <x:c r="J1836" s="249"/>
      <x:c r="K1836" s="247"/>
      <x:c r="L1836" s="247"/>
      <x:c r="M1836" s="113" t="str">
        <x:f>IF(A1836="","",IF(OR(D1836="",E1836=""),"",IF(E1836&lt;=D1836,1,0)))</x:f>
      </x:c>
      <x:c r="N1836" s="120" t="str">
        <x:f>IF(A1836="","",IF(OR(H1836="",I1836=""),"",IFERROR(I1836/H1836,0)))</x:f>
      </x:c>
      <x:c r="O1836" s="113" t="str">
        <x:f>IF(A1836="","",IF(OR(D1836="",E1836=""),"",MAX(0,E1836-D1836)))</x:f>
      </x:c>
      <x:c r="P1836" s="113" t="str">
        <x:f>IF(B1836="","",WEEKDAY(B1836,2))</x:f>
      </x:c>
      <x:c r="Q1836" s="113" t="str">
        <x:f>IF(B1836="","",MONTH(B1836))</x:f>
      </x:c>
      <x:c r="R1836" s="113" t="str">
        <x:f>IF(B1836="","",YEAR(B1836))</x:f>
      </x:c>
    </x:row>
    <x:row r="1837" ht="20" customHeight="1">
      <x:c r="A1837" s="247"/>
      <x:c r="B1837" s="248"/>
      <x:c r="C1837" s="247"/>
      <x:c r="D1837" s="248"/>
      <x:c r="E1837" s="248"/>
      <x:c r="F1837" s="247"/>
      <x:c r="G1837" s="247"/>
      <x:c r="H1837" s="247"/>
      <x:c r="I1837" s="247"/>
      <x:c r="J1837" s="249"/>
      <x:c r="K1837" s="247"/>
      <x:c r="L1837" s="247"/>
      <x:c r="M1837" s="113" t="str">
        <x:f>IF(A1837="","",IF(OR(D1837="",E1837=""),"",IF(E1837&lt;=D1837,1,0)))</x:f>
      </x:c>
      <x:c r="N1837" s="120" t="str">
        <x:f>IF(A1837="","",IF(OR(H1837="",I1837=""),"",IFERROR(I1837/H1837,0)))</x:f>
      </x:c>
      <x:c r="O1837" s="113" t="str">
        <x:f>IF(A1837="","",IF(OR(D1837="",E1837=""),"",MAX(0,E1837-D1837)))</x:f>
      </x:c>
      <x:c r="P1837" s="113" t="str">
        <x:f>IF(B1837="","",WEEKDAY(B1837,2))</x:f>
      </x:c>
      <x:c r="Q1837" s="113" t="str">
        <x:f>IF(B1837="","",MONTH(B1837))</x:f>
      </x:c>
      <x:c r="R1837" s="113" t="str">
        <x:f>IF(B1837="","",YEAR(B1837))</x:f>
      </x:c>
    </x:row>
    <x:row r="1838" ht="20" customHeight="1">
      <x:c r="A1838" s="247"/>
      <x:c r="B1838" s="248"/>
      <x:c r="C1838" s="247"/>
      <x:c r="D1838" s="248"/>
      <x:c r="E1838" s="248"/>
      <x:c r="F1838" s="247"/>
      <x:c r="G1838" s="247"/>
      <x:c r="H1838" s="247"/>
      <x:c r="I1838" s="247"/>
      <x:c r="J1838" s="249"/>
      <x:c r="K1838" s="247"/>
      <x:c r="L1838" s="247"/>
      <x:c r="M1838" s="113" t="str">
        <x:f>IF(A1838="","",IF(OR(D1838="",E1838=""),"",IF(E1838&lt;=D1838,1,0)))</x:f>
      </x:c>
      <x:c r="N1838" s="120" t="str">
        <x:f>IF(A1838="","",IF(OR(H1838="",I1838=""),"",IFERROR(I1838/H1838,0)))</x:f>
      </x:c>
      <x:c r="O1838" s="113" t="str">
        <x:f>IF(A1838="","",IF(OR(D1838="",E1838=""),"",MAX(0,E1838-D1838)))</x:f>
      </x:c>
      <x:c r="P1838" s="113" t="str">
        <x:f>IF(B1838="","",WEEKDAY(B1838,2))</x:f>
      </x:c>
      <x:c r="Q1838" s="113" t="str">
        <x:f>IF(B1838="","",MONTH(B1838))</x:f>
      </x:c>
      <x:c r="R1838" s="113" t="str">
        <x:f>IF(B1838="","",YEAR(B1838))</x:f>
      </x:c>
    </x:row>
    <x:row r="1839" ht="20" customHeight="1">
      <x:c r="A1839" s="247"/>
      <x:c r="B1839" s="248"/>
      <x:c r="C1839" s="247"/>
      <x:c r="D1839" s="248"/>
      <x:c r="E1839" s="248"/>
      <x:c r="F1839" s="247"/>
      <x:c r="G1839" s="247"/>
      <x:c r="H1839" s="247"/>
      <x:c r="I1839" s="247"/>
      <x:c r="J1839" s="249"/>
      <x:c r="K1839" s="247"/>
      <x:c r="L1839" s="247"/>
      <x:c r="M1839" s="113" t="str">
        <x:f>IF(A1839="","",IF(OR(D1839="",E1839=""),"",IF(E1839&lt;=D1839,1,0)))</x:f>
      </x:c>
      <x:c r="N1839" s="120" t="str">
        <x:f>IF(A1839="","",IF(OR(H1839="",I1839=""),"",IFERROR(I1839/H1839,0)))</x:f>
      </x:c>
      <x:c r="O1839" s="113" t="str">
        <x:f>IF(A1839="","",IF(OR(D1839="",E1839=""),"",MAX(0,E1839-D1839)))</x:f>
      </x:c>
      <x:c r="P1839" s="113" t="str">
        <x:f>IF(B1839="","",WEEKDAY(B1839,2))</x:f>
      </x:c>
      <x:c r="Q1839" s="113" t="str">
        <x:f>IF(B1839="","",MONTH(B1839))</x:f>
      </x:c>
      <x:c r="R1839" s="113" t="str">
        <x:f>IF(B1839="","",YEAR(B1839))</x:f>
      </x:c>
    </x:row>
    <x:row r="1840" ht="20" customHeight="1">
      <x:c r="A1840" s="247"/>
      <x:c r="B1840" s="248"/>
      <x:c r="C1840" s="247"/>
      <x:c r="D1840" s="248"/>
      <x:c r="E1840" s="248"/>
      <x:c r="F1840" s="247"/>
      <x:c r="G1840" s="247"/>
      <x:c r="H1840" s="247"/>
      <x:c r="I1840" s="247"/>
      <x:c r="J1840" s="249"/>
      <x:c r="K1840" s="247"/>
      <x:c r="L1840" s="247"/>
      <x:c r="M1840" s="113" t="str">
        <x:f>IF(A1840="","",IF(OR(D1840="",E1840=""),"",IF(E1840&lt;=D1840,1,0)))</x:f>
      </x:c>
      <x:c r="N1840" s="120" t="str">
        <x:f>IF(A1840="","",IF(OR(H1840="",I1840=""),"",IFERROR(I1840/H1840,0)))</x:f>
      </x:c>
      <x:c r="O1840" s="113" t="str">
        <x:f>IF(A1840="","",IF(OR(D1840="",E1840=""),"",MAX(0,E1840-D1840)))</x:f>
      </x:c>
      <x:c r="P1840" s="113" t="str">
        <x:f>IF(B1840="","",WEEKDAY(B1840,2))</x:f>
      </x:c>
      <x:c r="Q1840" s="113" t="str">
        <x:f>IF(B1840="","",MONTH(B1840))</x:f>
      </x:c>
      <x:c r="R1840" s="113" t="str">
        <x:f>IF(B1840="","",YEAR(B1840))</x:f>
      </x:c>
    </x:row>
    <x:row r="1841" ht="20" customHeight="1">
      <x:c r="A1841" s="247"/>
      <x:c r="B1841" s="248"/>
      <x:c r="C1841" s="247"/>
      <x:c r="D1841" s="248"/>
      <x:c r="E1841" s="248"/>
      <x:c r="F1841" s="247"/>
      <x:c r="G1841" s="247"/>
      <x:c r="H1841" s="247"/>
      <x:c r="I1841" s="247"/>
      <x:c r="J1841" s="249"/>
      <x:c r="K1841" s="247"/>
      <x:c r="L1841" s="247"/>
      <x:c r="M1841" s="113" t="str">
        <x:f>IF(A1841="","",IF(OR(D1841="",E1841=""),"",IF(E1841&lt;=D1841,1,0)))</x:f>
      </x:c>
      <x:c r="N1841" s="120" t="str">
        <x:f>IF(A1841="","",IF(OR(H1841="",I1841=""),"",IFERROR(I1841/H1841,0)))</x:f>
      </x:c>
      <x:c r="O1841" s="113" t="str">
        <x:f>IF(A1841="","",IF(OR(D1841="",E1841=""),"",MAX(0,E1841-D1841)))</x:f>
      </x:c>
      <x:c r="P1841" s="113" t="str">
        <x:f>IF(B1841="","",WEEKDAY(B1841,2))</x:f>
      </x:c>
      <x:c r="Q1841" s="113" t="str">
        <x:f>IF(B1841="","",MONTH(B1841))</x:f>
      </x:c>
      <x:c r="R1841" s="113" t="str">
        <x:f>IF(B1841="","",YEAR(B1841))</x:f>
      </x:c>
    </x:row>
    <x:row r="1842" ht="20" customHeight="1">
      <x:c r="A1842" s="247"/>
      <x:c r="B1842" s="248"/>
      <x:c r="C1842" s="247"/>
      <x:c r="D1842" s="248"/>
      <x:c r="E1842" s="248"/>
      <x:c r="F1842" s="247"/>
      <x:c r="G1842" s="247"/>
      <x:c r="H1842" s="247"/>
      <x:c r="I1842" s="247"/>
      <x:c r="J1842" s="249"/>
      <x:c r="K1842" s="247"/>
      <x:c r="L1842" s="247"/>
      <x:c r="M1842" s="113" t="str">
        <x:f>IF(A1842="","",IF(OR(D1842="",E1842=""),"",IF(E1842&lt;=D1842,1,0)))</x:f>
      </x:c>
      <x:c r="N1842" s="120" t="str">
        <x:f>IF(A1842="","",IF(OR(H1842="",I1842=""),"",IFERROR(I1842/H1842,0)))</x:f>
      </x:c>
      <x:c r="O1842" s="113" t="str">
        <x:f>IF(A1842="","",IF(OR(D1842="",E1842=""),"",MAX(0,E1842-D1842)))</x:f>
      </x:c>
      <x:c r="P1842" s="113" t="str">
        <x:f>IF(B1842="","",WEEKDAY(B1842,2))</x:f>
      </x:c>
      <x:c r="Q1842" s="113" t="str">
        <x:f>IF(B1842="","",MONTH(B1842))</x:f>
      </x:c>
      <x:c r="R1842" s="113" t="str">
        <x:f>IF(B1842="","",YEAR(B1842))</x:f>
      </x:c>
    </x:row>
    <x:row r="1843" ht="20" customHeight="1">
      <x:c r="A1843" s="247"/>
      <x:c r="B1843" s="248"/>
      <x:c r="C1843" s="247"/>
      <x:c r="D1843" s="248"/>
      <x:c r="E1843" s="248"/>
      <x:c r="F1843" s="247"/>
      <x:c r="G1843" s="247"/>
      <x:c r="H1843" s="247"/>
      <x:c r="I1843" s="247"/>
      <x:c r="J1843" s="249"/>
      <x:c r="K1843" s="247"/>
      <x:c r="L1843" s="247"/>
      <x:c r="M1843" s="113" t="str">
        <x:f>IF(A1843="","",IF(OR(D1843="",E1843=""),"",IF(E1843&lt;=D1843,1,0)))</x:f>
      </x:c>
      <x:c r="N1843" s="120" t="str">
        <x:f>IF(A1843="","",IF(OR(H1843="",I1843=""),"",IFERROR(I1843/H1843,0)))</x:f>
      </x:c>
      <x:c r="O1843" s="113" t="str">
        <x:f>IF(A1843="","",IF(OR(D1843="",E1843=""),"",MAX(0,E1843-D1843)))</x:f>
      </x:c>
      <x:c r="P1843" s="113" t="str">
        <x:f>IF(B1843="","",WEEKDAY(B1843,2))</x:f>
      </x:c>
      <x:c r="Q1843" s="113" t="str">
        <x:f>IF(B1843="","",MONTH(B1843))</x:f>
      </x:c>
      <x:c r="R1843" s="113" t="str">
        <x:f>IF(B1843="","",YEAR(B1843))</x:f>
      </x:c>
    </x:row>
    <x:row r="1844" ht="20" customHeight="1">
      <x:c r="A1844" s="247"/>
      <x:c r="B1844" s="248"/>
      <x:c r="C1844" s="247"/>
      <x:c r="D1844" s="248"/>
      <x:c r="E1844" s="248"/>
      <x:c r="F1844" s="247"/>
      <x:c r="G1844" s="247"/>
      <x:c r="H1844" s="247"/>
      <x:c r="I1844" s="247"/>
      <x:c r="J1844" s="249"/>
      <x:c r="K1844" s="247"/>
      <x:c r="L1844" s="247"/>
      <x:c r="M1844" s="113" t="str">
        <x:f>IF(A1844="","",IF(OR(D1844="",E1844=""),"",IF(E1844&lt;=D1844,1,0)))</x:f>
      </x:c>
      <x:c r="N1844" s="120" t="str">
        <x:f>IF(A1844="","",IF(OR(H1844="",I1844=""),"",IFERROR(I1844/H1844,0)))</x:f>
      </x:c>
      <x:c r="O1844" s="113" t="str">
        <x:f>IF(A1844="","",IF(OR(D1844="",E1844=""),"",MAX(0,E1844-D1844)))</x:f>
      </x:c>
      <x:c r="P1844" s="113" t="str">
        <x:f>IF(B1844="","",WEEKDAY(B1844,2))</x:f>
      </x:c>
      <x:c r="Q1844" s="113" t="str">
        <x:f>IF(B1844="","",MONTH(B1844))</x:f>
      </x:c>
      <x:c r="R1844" s="113" t="str">
        <x:f>IF(B1844="","",YEAR(B1844))</x:f>
      </x:c>
    </x:row>
    <x:row r="1845" ht="20" customHeight="1">
      <x:c r="A1845" s="247"/>
      <x:c r="B1845" s="248"/>
      <x:c r="C1845" s="247"/>
      <x:c r="D1845" s="248"/>
      <x:c r="E1845" s="248"/>
      <x:c r="F1845" s="247"/>
      <x:c r="G1845" s="247"/>
      <x:c r="H1845" s="247"/>
      <x:c r="I1845" s="247"/>
      <x:c r="J1845" s="249"/>
      <x:c r="K1845" s="247"/>
      <x:c r="L1845" s="247"/>
      <x:c r="M1845" s="113" t="str">
        <x:f>IF(A1845="","",IF(OR(D1845="",E1845=""),"",IF(E1845&lt;=D1845,1,0)))</x:f>
      </x:c>
      <x:c r="N1845" s="120" t="str">
        <x:f>IF(A1845="","",IF(OR(H1845="",I1845=""),"",IFERROR(I1845/H1845,0)))</x:f>
      </x:c>
      <x:c r="O1845" s="113" t="str">
        <x:f>IF(A1845="","",IF(OR(D1845="",E1845=""),"",MAX(0,E1845-D1845)))</x:f>
      </x:c>
      <x:c r="P1845" s="113" t="str">
        <x:f>IF(B1845="","",WEEKDAY(B1845,2))</x:f>
      </x:c>
      <x:c r="Q1845" s="113" t="str">
        <x:f>IF(B1845="","",MONTH(B1845))</x:f>
      </x:c>
      <x:c r="R1845" s="113" t="str">
        <x:f>IF(B1845="","",YEAR(B1845))</x:f>
      </x:c>
    </x:row>
    <x:row r="1846" ht="20" customHeight="1">
      <x:c r="A1846" s="247"/>
      <x:c r="B1846" s="248"/>
      <x:c r="C1846" s="247"/>
      <x:c r="D1846" s="248"/>
      <x:c r="E1846" s="248"/>
      <x:c r="F1846" s="247"/>
      <x:c r="G1846" s="247"/>
      <x:c r="H1846" s="247"/>
      <x:c r="I1846" s="247"/>
      <x:c r="J1846" s="249"/>
      <x:c r="K1846" s="247"/>
      <x:c r="L1846" s="247"/>
      <x:c r="M1846" s="113" t="str">
        <x:f>IF(A1846="","",IF(OR(D1846="",E1846=""),"",IF(E1846&lt;=D1846,1,0)))</x:f>
      </x:c>
      <x:c r="N1846" s="120" t="str">
        <x:f>IF(A1846="","",IF(OR(H1846="",I1846=""),"",IFERROR(I1846/H1846,0)))</x:f>
      </x:c>
      <x:c r="O1846" s="113" t="str">
        <x:f>IF(A1846="","",IF(OR(D1846="",E1846=""),"",MAX(0,E1846-D1846)))</x:f>
      </x:c>
      <x:c r="P1846" s="113" t="str">
        <x:f>IF(B1846="","",WEEKDAY(B1846,2))</x:f>
      </x:c>
      <x:c r="Q1846" s="113" t="str">
        <x:f>IF(B1846="","",MONTH(B1846))</x:f>
      </x:c>
      <x:c r="R1846" s="113" t="str">
        <x:f>IF(B1846="","",YEAR(B1846))</x:f>
      </x:c>
    </x:row>
    <x:row r="1847" ht="20" customHeight="1">
      <x:c r="A1847" s="247"/>
      <x:c r="B1847" s="248"/>
      <x:c r="C1847" s="247"/>
      <x:c r="D1847" s="248"/>
      <x:c r="E1847" s="248"/>
      <x:c r="F1847" s="247"/>
      <x:c r="G1847" s="247"/>
      <x:c r="H1847" s="247"/>
      <x:c r="I1847" s="247"/>
      <x:c r="J1847" s="249"/>
      <x:c r="K1847" s="247"/>
      <x:c r="L1847" s="247"/>
      <x:c r="M1847" s="113" t="str">
        <x:f>IF(A1847="","",IF(OR(D1847="",E1847=""),"",IF(E1847&lt;=D1847,1,0)))</x:f>
      </x:c>
      <x:c r="N1847" s="120" t="str">
        <x:f>IF(A1847="","",IF(OR(H1847="",I1847=""),"",IFERROR(I1847/H1847,0)))</x:f>
      </x:c>
      <x:c r="O1847" s="113" t="str">
        <x:f>IF(A1847="","",IF(OR(D1847="",E1847=""),"",MAX(0,E1847-D1847)))</x:f>
      </x:c>
      <x:c r="P1847" s="113" t="str">
        <x:f>IF(B1847="","",WEEKDAY(B1847,2))</x:f>
      </x:c>
      <x:c r="Q1847" s="113" t="str">
        <x:f>IF(B1847="","",MONTH(B1847))</x:f>
      </x:c>
      <x:c r="R1847" s="113" t="str">
        <x:f>IF(B1847="","",YEAR(B1847))</x:f>
      </x:c>
    </x:row>
    <x:row r="1848" ht="20" customHeight="1">
      <x:c r="A1848" s="247"/>
      <x:c r="B1848" s="248"/>
      <x:c r="C1848" s="247"/>
      <x:c r="D1848" s="248"/>
      <x:c r="E1848" s="248"/>
      <x:c r="F1848" s="247"/>
      <x:c r="G1848" s="247"/>
      <x:c r="H1848" s="247"/>
      <x:c r="I1848" s="247"/>
      <x:c r="J1848" s="249"/>
      <x:c r="K1848" s="247"/>
      <x:c r="L1848" s="247"/>
      <x:c r="M1848" s="113" t="str">
        <x:f>IF(A1848="","",IF(OR(D1848="",E1848=""),"",IF(E1848&lt;=D1848,1,0)))</x:f>
      </x:c>
      <x:c r="N1848" s="120" t="str">
        <x:f>IF(A1848="","",IF(OR(H1848="",I1848=""),"",IFERROR(I1848/H1848,0)))</x:f>
      </x:c>
      <x:c r="O1848" s="113" t="str">
        <x:f>IF(A1848="","",IF(OR(D1848="",E1848=""),"",MAX(0,E1848-D1848)))</x:f>
      </x:c>
      <x:c r="P1848" s="113" t="str">
        <x:f>IF(B1848="","",WEEKDAY(B1848,2))</x:f>
      </x:c>
      <x:c r="Q1848" s="113" t="str">
        <x:f>IF(B1848="","",MONTH(B1848))</x:f>
      </x:c>
      <x:c r="R1848" s="113" t="str">
        <x:f>IF(B1848="","",YEAR(B1848))</x:f>
      </x:c>
    </x:row>
    <x:row r="1849" ht="20" customHeight="1">
      <x:c r="A1849" s="247"/>
      <x:c r="B1849" s="248"/>
      <x:c r="C1849" s="247"/>
      <x:c r="D1849" s="248"/>
      <x:c r="E1849" s="248"/>
      <x:c r="F1849" s="247"/>
      <x:c r="G1849" s="247"/>
      <x:c r="H1849" s="247"/>
      <x:c r="I1849" s="247"/>
      <x:c r="J1849" s="249"/>
      <x:c r="K1849" s="247"/>
      <x:c r="L1849" s="247"/>
      <x:c r="M1849" s="113" t="str">
        <x:f>IF(A1849="","",IF(OR(D1849="",E1849=""),"",IF(E1849&lt;=D1849,1,0)))</x:f>
      </x:c>
      <x:c r="N1849" s="120" t="str">
        <x:f>IF(A1849="","",IF(OR(H1849="",I1849=""),"",IFERROR(I1849/H1849,0)))</x:f>
      </x:c>
      <x:c r="O1849" s="113" t="str">
        <x:f>IF(A1849="","",IF(OR(D1849="",E1849=""),"",MAX(0,E1849-D1849)))</x:f>
      </x:c>
      <x:c r="P1849" s="113" t="str">
        <x:f>IF(B1849="","",WEEKDAY(B1849,2))</x:f>
      </x:c>
      <x:c r="Q1849" s="113" t="str">
        <x:f>IF(B1849="","",MONTH(B1849))</x:f>
      </x:c>
      <x:c r="R1849" s="113" t="str">
        <x:f>IF(B1849="","",YEAR(B1849))</x:f>
      </x:c>
    </x:row>
    <x:row r="1850" ht="20" customHeight="1">
      <x:c r="A1850" s="247"/>
      <x:c r="B1850" s="248"/>
      <x:c r="C1850" s="247"/>
      <x:c r="D1850" s="248"/>
      <x:c r="E1850" s="248"/>
      <x:c r="F1850" s="247"/>
      <x:c r="G1850" s="247"/>
      <x:c r="H1850" s="247"/>
      <x:c r="I1850" s="247"/>
      <x:c r="J1850" s="249"/>
      <x:c r="K1850" s="247"/>
      <x:c r="L1850" s="247"/>
      <x:c r="M1850" s="113" t="str">
        <x:f>IF(A1850="","",IF(OR(D1850="",E1850=""),"",IF(E1850&lt;=D1850,1,0)))</x:f>
      </x:c>
      <x:c r="N1850" s="120" t="str">
        <x:f>IF(A1850="","",IF(OR(H1850="",I1850=""),"",IFERROR(I1850/H1850,0)))</x:f>
      </x:c>
      <x:c r="O1850" s="113" t="str">
        <x:f>IF(A1850="","",IF(OR(D1850="",E1850=""),"",MAX(0,E1850-D1850)))</x:f>
      </x:c>
      <x:c r="P1850" s="113" t="str">
        <x:f>IF(B1850="","",WEEKDAY(B1850,2))</x:f>
      </x:c>
      <x:c r="Q1850" s="113" t="str">
        <x:f>IF(B1850="","",MONTH(B1850))</x:f>
      </x:c>
      <x:c r="R1850" s="113" t="str">
        <x:f>IF(B1850="","",YEAR(B1850))</x:f>
      </x:c>
    </x:row>
    <x:row r="1851" ht="20" customHeight="1">
      <x:c r="A1851" s="247"/>
      <x:c r="B1851" s="248"/>
      <x:c r="C1851" s="247"/>
      <x:c r="D1851" s="248"/>
      <x:c r="E1851" s="248"/>
      <x:c r="F1851" s="247"/>
      <x:c r="G1851" s="247"/>
      <x:c r="H1851" s="247"/>
      <x:c r="I1851" s="247"/>
      <x:c r="J1851" s="249"/>
      <x:c r="K1851" s="247"/>
      <x:c r="L1851" s="247"/>
      <x:c r="M1851" s="113" t="str">
        <x:f>IF(A1851="","",IF(OR(D1851="",E1851=""),"",IF(E1851&lt;=D1851,1,0)))</x:f>
      </x:c>
      <x:c r="N1851" s="120" t="str">
        <x:f>IF(A1851="","",IF(OR(H1851="",I1851=""),"",IFERROR(I1851/H1851,0)))</x:f>
      </x:c>
      <x:c r="O1851" s="113" t="str">
        <x:f>IF(A1851="","",IF(OR(D1851="",E1851=""),"",MAX(0,E1851-D1851)))</x:f>
      </x:c>
      <x:c r="P1851" s="113" t="str">
        <x:f>IF(B1851="","",WEEKDAY(B1851,2))</x:f>
      </x:c>
      <x:c r="Q1851" s="113" t="str">
        <x:f>IF(B1851="","",MONTH(B1851))</x:f>
      </x:c>
      <x:c r="R1851" s="113" t="str">
        <x:f>IF(B1851="","",YEAR(B1851))</x:f>
      </x:c>
    </x:row>
    <x:row r="1852" ht="20" customHeight="1">
      <x:c r="A1852" s="247"/>
      <x:c r="B1852" s="248"/>
      <x:c r="C1852" s="247"/>
      <x:c r="D1852" s="248"/>
      <x:c r="E1852" s="248"/>
      <x:c r="F1852" s="247"/>
      <x:c r="G1852" s="247"/>
      <x:c r="H1852" s="247"/>
      <x:c r="I1852" s="247"/>
      <x:c r="J1852" s="249"/>
      <x:c r="K1852" s="247"/>
      <x:c r="L1852" s="247"/>
      <x:c r="M1852" s="113" t="str">
        <x:f>IF(A1852="","",IF(OR(D1852="",E1852=""),"",IF(E1852&lt;=D1852,1,0)))</x:f>
      </x:c>
      <x:c r="N1852" s="120" t="str">
        <x:f>IF(A1852="","",IF(OR(H1852="",I1852=""),"",IFERROR(I1852/H1852,0)))</x:f>
      </x:c>
      <x:c r="O1852" s="113" t="str">
        <x:f>IF(A1852="","",IF(OR(D1852="",E1852=""),"",MAX(0,E1852-D1852)))</x:f>
      </x:c>
      <x:c r="P1852" s="113" t="str">
        <x:f>IF(B1852="","",WEEKDAY(B1852,2))</x:f>
      </x:c>
      <x:c r="Q1852" s="113" t="str">
        <x:f>IF(B1852="","",MONTH(B1852))</x:f>
      </x:c>
      <x:c r="R1852" s="113" t="str">
        <x:f>IF(B1852="","",YEAR(B1852))</x:f>
      </x:c>
    </x:row>
    <x:row r="1853" ht="20" customHeight="1">
      <x:c r="A1853" s="247"/>
      <x:c r="B1853" s="248"/>
      <x:c r="C1853" s="247"/>
      <x:c r="D1853" s="248"/>
      <x:c r="E1853" s="248"/>
      <x:c r="F1853" s="247"/>
      <x:c r="G1853" s="247"/>
      <x:c r="H1853" s="247"/>
      <x:c r="I1853" s="247"/>
      <x:c r="J1853" s="249"/>
      <x:c r="K1853" s="247"/>
      <x:c r="L1853" s="247"/>
      <x:c r="M1853" s="113" t="str">
        <x:f>IF(A1853="","",IF(OR(D1853="",E1853=""),"",IF(E1853&lt;=D1853,1,0)))</x:f>
      </x:c>
      <x:c r="N1853" s="120" t="str">
        <x:f>IF(A1853="","",IF(OR(H1853="",I1853=""),"",IFERROR(I1853/H1853,0)))</x:f>
      </x:c>
      <x:c r="O1853" s="113" t="str">
        <x:f>IF(A1853="","",IF(OR(D1853="",E1853=""),"",MAX(0,E1853-D1853)))</x:f>
      </x:c>
      <x:c r="P1853" s="113" t="str">
        <x:f>IF(B1853="","",WEEKDAY(B1853,2))</x:f>
      </x:c>
      <x:c r="Q1853" s="113" t="str">
        <x:f>IF(B1853="","",MONTH(B1853))</x:f>
      </x:c>
      <x:c r="R1853" s="113" t="str">
        <x:f>IF(B1853="","",YEAR(B1853))</x:f>
      </x:c>
    </x:row>
    <x:row r="1854" ht="20" customHeight="1">
      <x:c r="A1854" s="247"/>
      <x:c r="B1854" s="248"/>
      <x:c r="C1854" s="247"/>
      <x:c r="D1854" s="248"/>
      <x:c r="E1854" s="248"/>
      <x:c r="F1854" s="247"/>
      <x:c r="G1854" s="247"/>
      <x:c r="H1854" s="247"/>
      <x:c r="I1854" s="247"/>
      <x:c r="J1854" s="249"/>
      <x:c r="K1854" s="247"/>
      <x:c r="L1854" s="247"/>
      <x:c r="M1854" s="113" t="str">
        <x:f>IF(A1854="","",IF(OR(D1854="",E1854=""),"",IF(E1854&lt;=D1854,1,0)))</x:f>
      </x:c>
      <x:c r="N1854" s="120" t="str">
        <x:f>IF(A1854="","",IF(OR(H1854="",I1854=""),"",IFERROR(I1854/H1854,0)))</x:f>
      </x:c>
      <x:c r="O1854" s="113" t="str">
        <x:f>IF(A1854="","",IF(OR(D1854="",E1854=""),"",MAX(0,E1854-D1854)))</x:f>
      </x:c>
      <x:c r="P1854" s="113" t="str">
        <x:f>IF(B1854="","",WEEKDAY(B1854,2))</x:f>
      </x:c>
      <x:c r="Q1854" s="113" t="str">
        <x:f>IF(B1854="","",MONTH(B1854))</x:f>
      </x:c>
      <x:c r="R1854" s="113" t="str">
        <x:f>IF(B1854="","",YEAR(B1854))</x:f>
      </x:c>
    </x:row>
    <x:row r="1855" ht="20" customHeight="1">
      <x:c r="A1855" s="247"/>
      <x:c r="B1855" s="248"/>
      <x:c r="C1855" s="247"/>
      <x:c r="D1855" s="248"/>
      <x:c r="E1855" s="248"/>
      <x:c r="F1855" s="247"/>
      <x:c r="G1855" s="247"/>
      <x:c r="H1855" s="247"/>
      <x:c r="I1855" s="247"/>
      <x:c r="J1855" s="249"/>
      <x:c r="K1855" s="247"/>
      <x:c r="L1855" s="247"/>
      <x:c r="M1855" s="113" t="str">
        <x:f>IF(A1855="","",IF(OR(D1855="",E1855=""),"",IF(E1855&lt;=D1855,1,0)))</x:f>
      </x:c>
      <x:c r="N1855" s="120" t="str">
        <x:f>IF(A1855="","",IF(OR(H1855="",I1855=""),"",IFERROR(I1855/H1855,0)))</x:f>
      </x:c>
      <x:c r="O1855" s="113" t="str">
        <x:f>IF(A1855="","",IF(OR(D1855="",E1855=""),"",MAX(0,E1855-D1855)))</x:f>
      </x:c>
      <x:c r="P1855" s="113" t="str">
        <x:f>IF(B1855="","",WEEKDAY(B1855,2))</x:f>
      </x:c>
      <x:c r="Q1855" s="113" t="str">
        <x:f>IF(B1855="","",MONTH(B1855))</x:f>
      </x:c>
      <x:c r="R1855" s="113" t="str">
        <x:f>IF(B1855="","",YEAR(B1855))</x:f>
      </x:c>
    </x:row>
    <x:row r="1856" ht="20" customHeight="1">
      <x:c r="A1856" s="247"/>
      <x:c r="B1856" s="248"/>
      <x:c r="C1856" s="247"/>
      <x:c r="D1856" s="248"/>
      <x:c r="E1856" s="248"/>
      <x:c r="F1856" s="247"/>
      <x:c r="G1856" s="247"/>
      <x:c r="H1856" s="247"/>
      <x:c r="I1856" s="247"/>
      <x:c r="J1856" s="249"/>
      <x:c r="K1856" s="247"/>
      <x:c r="L1856" s="247"/>
      <x:c r="M1856" s="113" t="str">
        <x:f>IF(A1856="","",IF(OR(D1856="",E1856=""),"",IF(E1856&lt;=D1856,1,0)))</x:f>
      </x:c>
      <x:c r="N1856" s="120" t="str">
        <x:f>IF(A1856="","",IF(OR(H1856="",I1856=""),"",IFERROR(I1856/H1856,0)))</x:f>
      </x:c>
      <x:c r="O1856" s="113" t="str">
        <x:f>IF(A1856="","",IF(OR(D1856="",E1856=""),"",MAX(0,E1856-D1856)))</x:f>
      </x:c>
      <x:c r="P1856" s="113" t="str">
        <x:f>IF(B1856="","",WEEKDAY(B1856,2))</x:f>
      </x:c>
      <x:c r="Q1856" s="113" t="str">
        <x:f>IF(B1856="","",MONTH(B1856))</x:f>
      </x:c>
      <x:c r="R1856" s="113" t="str">
        <x:f>IF(B1856="","",YEAR(B1856))</x:f>
      </x:c>
    </x:row>
    <x:row r="1857" ht="20" customHeight="1">
      <x:c r="A1857" s="247"/>
      <x:c r="B1857" s="248"/>
      <x:c r="C1857" s="247"/>
      <x:c r="D1857" s="248"/>
      <x:c r="E1857" s="248"/>
      <x:c r="F1857" s="247"/>
      <x:c r="G1857" s="247"/>
      <x:c r="H1857" s="247"/>
      <x:c r="I1857" s="247"/>
      <x:c r="J1857" s="249"/>
      <x:c r="K1857" s="247"/>
      <x:c r="L1857" s="247"/>
      <x:c r="M1857" s="113" t="str">
        <x:f>IF(A1857="","",IF(OR(D1857="",E1857=""),"",IF(E1857&lt;=D1857,1,0)))</x:f>
      </x:c>
      <x:c r="N1857" s="120" t="str">
        <x:f>IF(A1857="","",IF(OR(H1857="",I1857=""),"",IFERROR(I1857/H1857,0)))</x:f>
      </x:c>
      <x:c r="O1857" s="113" t="str">
        <x:f>IF(A1857="","",IF(OR(D1857="",E1857=""),"",MAX(0,E1857-D1857)))</x:f>
      </x:c>
      <x:c r="P1857" s="113" t="str">
        <x:f>IF(B1857="","",WEEKDAY(B1857,2))</x:f>
      </x:c>
      <x:c r="Q1857" s="113" t="str">
        <x:f>IF(B1857="","",MONTH(B1857))</x:f>
      </x:c>
      <x:c r="R1857" s="113" t="str">
        <x:f>IF(B1857="","",YEAR(B1857))</x:f>
      </x:c>
    </x:row>
    <x:row r="1858" ht="20" customHeight="1">
      <x:c r="A1858" s="247"/>
      <x:c r="B1858" s="248"/>
      <x:c r="C1858" s="247"/>
      <x:c r="D1858" s="248"/>
      <x:c r="E1858" s="248"/>
      <x:c r="F1858" s="247"/>
      <x:c r="G1858" s="247"/>
      <x:c r="H1858" s="247"/>
      <x:c r="I1858" s="247"/>
      <x:c r="J1858" s="249"/>
      <x:c r="K1858" s="247"/>
      <x:c r="L1858" s="247"/>
      <x:c r="M1858" s="113" t="str">
        <x:f>IF(A1858="","",IF(OR(D1858="",E1858=""),"",IF(E1858&lt;=D1858,1,0)))</x:f>
      </x:c>
      <x:c r="N1858" s="120" t="str">
        <x:f>IF(A1858="","",IF(OR(H1858="",I1858=""),"",IFERROR(I1858/H1858,0)))</x:f>
      </x:c>
      <x:c r="O1858" s="113" t="str">
        <x:f>IF(A1858="","",IF(OR(D1858="",E1858=""),"",MAX(0,E1858-D1858)))</x:f>
      </x:c>
      <x:c r="P1858" s="113" t="str">
        <x:f>IF(B1858="","",WEEKDAY(B1858,2))</x:f>
      </x:c>
      <x:c r="Q1858" s="113" t="str">
        <x:f>IF(B1858="","",MONTH(B1858))</x:f>
      </x:c>
      <x:c r="R1858" s="113" t="str">
        <x:f>IF(B1858="","",YEAR(B1858))</x:f>
      </x:c>
    </x:row>
    <x:row r="1859" ht="20" customHeight="1">
      <x:c r="A1859" s="247"/>
      <x:c r="B1859" s="248"/>
      <x:c r="C1859" s="247"/>
      <x:c r="D1859" s="248"/>
      <x:c r="E1859" s="248"/>
      <x:c r="F1859" s="247"/>
      <x:c r="G1859" s="247"/>
      <x:c r="H1859" s="247"/>
      <x:c r="I1859" s="247"/>
      <x:c r="J1859" s="249"/>
      <x:c r="K1859" s="247"/>
      <x:c r="L1859" s="247"/>
      <x:c r="M1859" s="113" t="str">
        <x:f>IF(A1859="","",IF(OR(D1859="",E1859=""),"",IF(E1859&lt;=D1859,1,0)))</x:f>
      </x:c>
      <x:c r="N1859" s="120" t="str">
        <x:f>IF(A1859="","",IF(OR(H1859="",I1859=""),"",IFERROR(I1859/H1859,0)))</x:f>
      </x:c>
      <x:c r="O1859" s="113" t="str">
        <x:f>IF(A1859="","",IF(OR(D1859="",E1859=""),"",MAX(0,E1859-D1859)))</x:f>
      </x:c>
      <x:c r="P1859" s="113" t="str">
        <x:f>IF(B1859="","",WEEKDAY(B1859,2))</x:f>
      </x:c>
      <x:c r="Q1859" s="113" t="str">
        <x:f>IF(B1859="","",MONTH(B1859))</x:f>
      </x:c>
      <x:c r="R1859" s="113" t="str">
        <x:f>IF(B1859="","",YEAR(B1859))</x:f>
      </x:c>
    </x:row>
    <x:row r="1860" ht="20" customHeight="1">
      <x:c r="A1860" s="247"/>
      <x:c r="B1860" s="248"/>
      <x:c r="C1860" s="247"/>
      <x:c r="D1860" s="248"/>
      <x:c r="E1860" s="248"/>
      <x:c r="F1860" s="247"/>
      <x:c r="G1860" s="247"/>
      <x:c r="H1860" s="247"/>
      <x:c r="I1860" s="247"/>
      <x:c r="J1860" s="249"/>
      <x:c r="K1860" s="247"/>
      <x:c r="L1860" s="247"/>
      <x:c r="M1860" s="113" t="str">
        <x:f>IF(A1860="","",IF(OR(D1860="",E1860=""),"",IF(E1860&lt;=D1860,1,0)))</x:f>
      </x:c>
      <x:c r="N1860" s="120" t="str">
        <x:f>IF(A1860="","",IF(OR(H1860="",I1860=""),"",IFERROR(I1860/H1860,0)))</x:f>
      </x:c>
      <x:c r="O1860" s="113" t="str">
        <x:f>IF(A1860="","",IF(OR(D1860="",E1860=""),"",MAX(0,E1860-D1860)))</x:f>
      </x:c>
      <x:c r="P1860" s="113" t="str">
        <x:f>IF(B1860="","",WEEKDAY(B1860,2))</x:f>
      </x:c>
      <x:c r="Q1860" s="113" t="str">
        <x:f>IF(B1860="","",MONTH(B1860))</x:f>
      </x:c>
      <x:c r="R1860" s="113" t="str">
        <x:f>IF(B1860="","",YEAR(B1860))</x:f>
      </x:c>
    </x:row>
    <x:row r="1861" ht="20" customHeight="1">
      <x:c r="A1861" s="247"/>
      <x:c r="B1861" s="248"/>
      <x:c r="C1861" s="247"/>
      <x:c r="D1861" s="248"/>
      <x:c r="E1861" s="248"/>
      <x:c r="F1861" s="247"/>
      <x:c r="G1861" s="247"/>
      <x:c r="H1861" s="247"/>
      <x:c r="I1861" s="247"/>
      <x:c r="J1861" s="249"/>
      <x:c r="K1861" s="247"/>
      <x:c r="L1861" s="247"/>
      <x:c r="M1861" s="113" t="str">
        <x:f>IF(A1861="","",IF(OR(D1861="",E1861=""),"",IF(E1861&lt;=D1861,1,0)))</x:f>
      </x:c>
      <x:c r="N1861" s="120" t="str">
        <x:f>IF(A1861="","",IF(OR(H1861="",I1861=""),"",IFERROR(I1861/H1861,0)))</x:f>
      </x:c>
      <x:c r="O1861" s="113" t="str">
        <x:f>IF(A1861="","",IF(OR(D1861="",E1861=""),"",MAX(0,E1861-D1861)))</x:f>
      </x:c>
      <x:c r="P1861" s="113" t="str">
        <x:f>IF(B1861="","",WEEKDAY(B1861,2))</x:f>
      </x:c>
      <x:c r="Q1861" s="113" t="str">
        <x:f>IF(B1861="","",MONTH(B1861))</x:f>
      </x:c>
      <x:c r="R1861" s="113" t="str">
        <x:f>IF(B1861="","",YEAR(B1861))</x:f>
      </x:c>
    </x:row>
    <x:row r="1862" ht="20" customHeight="1">
      <x:c r="A1862" s="247"/>
      <x:c r="B1862" s="248"/>
      <x:c r="C1862" s="247"/>
      <x:c r="D1862" s="248"/>
      <x:c r="E1862" s="248"/>
      <x:c r="F1862" s="247"/>
      <x:c r="G1862" s="247"/>
      <x:c r="H1862" s="247"/>
      <x:c r="I1862" s="247"/>
      <x:c r="J1862" s="249"/>
      <x:c r="K1862" s="247"/>
      <x:c r="L1862" s="247"/>
      <x:c r="M1862" s="113" t="str">
        <x:f>IF(A1862="","",IF(OR(D1862="",E1862=""),"",IF(E1862&lt;=D1862,1,0)))</x:f>
      </x:c>
      <x:c r="N1862" s="120" t="str">
        <x:f>IF(A1862="","",IF(OR(H1862="",I1862=""),"",IFERROR(I1862/H1862,0)))</x:f>
      </x:c>
      <x:c r="O1862" s="113" t="str">
        <x:f>IF(A1862="","",IF(OR(D1862="",E1862=""),"",MAX(0,E1862-D1862)))</x:f>
      </x:c>
      <x:c r="P1862" s="113" t="str">
        <x:f>IF(B1862="","",WEEKDAY(B1862,2))</x:f>
      </x:c>
      <x:c r="Q1862" s="113" t="str">
        <x:f>IF(B1862="","",MONTH(B1862))</x:f>
      </x:c>
      <x:c r="R1862" s="113" t="str">
        <x:f>IF(B1862="","",YEAR(B1862))</x:f>
      </x:c>
    </x:row>
    <x:row r="1863" ht="20" customHeight="1">
      <x:c r="A1863" s="247"/>
      <x:c r="B1863" s="248"/>
      <x:c r="C1863" s="247"/>
      <x:c r="D1863" s="248"/>
      <x:c r="E1863" s="248"/>
      <x:c r="F1863" s="247"/>
      <x:c r="G1863" s="247"/>
      <x:c r="H1863" s="247"/>
      <x:c r="I1863" s="247"/>
      <x:c r="J1863" s="249"/>
      <x:c r="K1863" s="247"/>
      <x:c r="L1863" s="247"/>
      <x:c r="M1863" s="113" t="str">
        <x:f>IF(A1863="","",IF(OR(D1863="",E1863=""),"",IF(E1863&lt;=D1863,1,0)))</x:f>
      </x:c>
      <x:c r="N1863" s="120" t="str">
        <x:f>IF(A1863="","",IF(OR(H1863="",I1863=""),"",IFERROR(I1863/H1863,0)))</x:f>
      </x:c>
      <x:c r="O1863" s="113" t="str">
        <x:f>IF(A1863="","",IF(OR(D1863="",E1863=""),"",MAX(0,E1863-D1863)))</x:f>
      </x:c>
      <x:c r="P1863" s="113" t="str">
        <x:f>IF(B1863="","",WEEKDAY(B1863,2))</x:f>
      </x:c>
      <x:c r="Q1863" s="113" t="str">
        <x:f>IF(B1863="","",MONTH(B1863))</x:f>
      </x:c>
      <x:c r="R1863" s="113" t="str">
        <x:f>IF(B1863="","",YEAR(B1863))</x:f>
      </x:c>
    </x:row>
    <x:row r="1864" ht="20" customHeight="1">
      <x:c r="A1864" s="247"/>
      <x:c r="B1864" s="248"/>
      <x:c r="C1864" s="247"/>
      <x:c r="D1864" s="248"/>
      <x:c r="E1864" s="248"/>
      <x:c r="F1864" s="247"/>
      <x:c r="G1864" s="247"/>
      <x:c r="H1864" s="247"/>
      <x:c r="I1864" s="247"/>
      <x:c r="J1864" s="249"/>
      <x:c r="K1864" s="247"/>
      <x:c r="L1864" s="247"/>
      <x:c r="M1864" s="113" t="str">
        <x:f>IF(A1864="","",IF(OR(D1864="",E1864=""),"",IF(E1864&lt;=D1864,1,0)))</x:f>
      </x:c>
      <x:c r="N1864" s="120" t="str">
        <x:f>IF(A1864="","",IF(OR(H1864="",I1864=""),"",IFERROR(I1864/H1864,0)))</x:f>
      </x:c>
      <x:c r="O1864" s="113" t="str">
        <x:f>IF(A1864="","",IF(OR(D1864="",E1864=""),"",MAX(0,E1864-D1864)))</x:f>
      </x:c>
      <x:c r="P1864" s="113" t="str">
        <x:f>IF(B1864="","",WEEKDAY(B1864,2))</x:f>
      </x:c>
      <x:c r="Q1864" s="113" t="str">
        <x:f>IF(B1864="","",MONTH(B1864))</x:f>
      </x:c>
      <x:c r="R1864" s="113" t="str">
        <x:f>IF(B1864="","",YEAR(B1864))</x:f>
      </x:c>
    </x:row>
    <x:row r="1865" ht="20" customHeight="1">
      <x:c r="A1865" s="247"/>
      <x:c r="B1865" s="248"/>
      <x:c r="C1865" s="247"/>
      <x:c r="D1865" s="248"/>
      <x:c r="E1865" s="248"/>
      <x:c r="F1865" s="247"/>
      <x:c r="G1865" s="247"/>
      <x:c r="H1865" s="247"/>
      <x:c r="I1865" s="247"/>
      <x:c r="J1865" s="249"/>
      <x:c r="K1865" s="247"/>
      <x:c r="L1865" s="247"/>
      <x:c r="M1865" s="113" t="str">
        <x:f>IF(A1865="","",IF(OR(D1865="",E1865=""),"",IF(E1865&lt;=D1865,1,0)))</x:f>
      </x:c>
      <x:c r="N1865" s="120" t="str">
        <x:f>IF(A1865="","",IF(OR(H1865="",I1865=""),"",IFERROR(I1865/H1865,0)))</x:f>
      </x:c>
      <x:c r="O1865" s="113" t="str">
        <x:f>IF(A1865="","",IF(OR(D1865="",E1865=""),"",MAX(0,E1865-D1865)))</x:f>
      </x:c>
      <x:c r="P1865" s="113" t="str">
        <x:f>IF(B1865="","",WEEKDAY(B1865,2))</x:f>
      </x:c>
      <x:c r="Q1865" s="113" t="str">
        <x:f>IF(B1865="","",MONTH(B1865))</x:f>
      </x:c>
      <x:c r="R1865" s="113" t="str">
        <x:f>IF(B1865="","",YEAR(B1865))</x:f>
      </x:c>
    </x:row>
    <x:row r="1866" ht="20" customHeight="1">
      <x:c r="A1866" s="247"/>
      <x:c r="B1866" s="248"/>
      <x:c r="C1866" s="247"/>
      <x:c r="D1866" s="248"/>
      <x:c r="E1866" s="248"/>
      <x:c r="F1866" s="247"/>
      <x:c r="G1866" s="247"/>
      <x:c r="H1866" s="247"/>
      <x:c r="I1866" s="247"/>
      <x:c r="J1866" s="249"/>
      <x:c r="K1866" s="247"/>
      <x:c r="L1866" s="247"/>
      <x:c r="M1866" s="113" t="str">
        <x:f>IF(A1866="","",IF(OR(D1866="",E1866=""),"",IF(E1866&lt;=D1866,1,0)))</x:f>
      </x:c>
      <x:c r="N1866" s="120" t="str">
        <x:f>IF(A1866="","",IF(OR(H1866="",I1866=""),"",IFERROR(I1866/H1866,0)))</x:f>
      </x:c>
      <x:c r="O1866" s="113" t="str">
        <x:f>IF(A1866="","",IF(OR(D1866="",E1866=""),"",MAX(0,E1866-D1866)))</x:f>
      </x:c>
      <x:c r="P1866" s="113" t="str">
        <x:f>IF(B1866="","",WEEKDAY(B1866,2))</x:f>
      </x:c>
      <x:c r="Q1866" s="113" t="str">
        <x:f>IF(B1866="","",MONTH(B1866))</x:f>
      </x:c>
      <x:c r="R1866" s="113" t="str">
        <x:f>IF(B1866="","",YEAR(B1866))</x:f>
      </x:c>
    </x:row>
    <x:row r="1867" ht="20" customHeight="1">
      <x:c r="A1867" s="247"/>
      <x:c r="B1867" s="248"/>
      <x:c r="C1867" s="247"/>
      <x:c r="D1867" s="248"/>
      <x:c r="E1867" s="248"/>
      <x:c r="F1867" s="247"/>
      <x:c r="G1867" s="247"/>
      <x:c r="H1867" s="247"/>
      <x:c r="I1867" s="247"/>
      <x:c r="J1867" s="249"/>
      <x:c r="K1867" s="247"/>
      <x:c r="L1867" s="247"/>
      <x:c r="M1867" s="113" t="str">
        <x:f>IF(A1867="","",IF(OR(D1867="",E1867=""),"",IF(E1867&lt;=D1867,1,0)))</x:f>
      </x:c>
      <x:c r="N1867" s="120" t="str">
        <x:f>IF(A1867="","",IF(OR(H1867="",I1867=""),"",IFERROR(I1867/H1867,0)))</x:f>
      </x:c>
      <x:c r="O1867" s="113" t="str">
        <x:f>IF(A1867="","",IF(OR(D1867="",E1867=""),"",MAX(0,E1867-D1867)))</x:f>
      </x:c>
      <x:c r="P1867" s="113" t="str">
        <x:f>IF(B1867="","",WEEKDAY(B1867,2))</x:f>
      </x:c>
      <x:c r="Q1867" s="113" t="str">
        <x:f>IF(B1867="","",MONTH(B1867))</x:f>
      </x:c>
      <x:c r="R1867" s="113" t="str">
        <x:f>IF(B1867="","",YEAR(B1867))</x:f>
      </x:c>
    </x:row>
    <x:row r="1868" ht="20" customHeight="1">
      <x:c r="A1868" s="247"/>
      <x:c r="B1868" s="248"/>
      <x:c r="C1868" s="247"/>
      <x:c r="D1868" s="248"/>
      <x:c r="E1868" s="248"/>
      <x:c r="F1868" s="247"/>
      <x:c r="G1868" s="247"/>
      <x:c r="H1868" s="247"/>
      <x:c r="I1868" s="247"/>
      <x:c r="J1868" s="249"/>
      <x:c r="K1868" s="247"/>
      <x:c r="L1868" s="247"/>
      <x:c r="M1868" s="113" t="str">
        <x:f>IF(A1868="","",IF(OR(D1868="",E1868=""),"",IF(E1868&lt;=D1868,1,0)))</x:f>
      </x:c>
      <x:c r="N1868" s="120" t="str">
        <x:f>IF(A1868="","",IF(OR(H1868="",I1868=""),"",IFERROR(I1868/H1868,0)))</x:f>
      </x:c>
      <x:c r="O1868" s="113" t="str">
        <x:f>IF(A1868="","",IF(OR(D1868="",E1868=""),"",MAX(0,E1868-D1868)))</x:f>
      </x:c>
      <x:c r="P1868" s="113" t="str">
        <x:f>IF(B1868="","",WEEKDAY(B1868,2))</x:f>
      </x:c>
      <x:c r="Q1868" s="113" t="str">
        <x:f>IF(B1868="","",MONTH(B1868))</x:f>
      </x:c>
      <x:c r="R1868" s="113" t="str">
        <x:f>IF(B1868="","",YEAR(B1868))</x:f>
      </x:c>
    </x:row>
    <x:row r="1869" ht="20" customHeight="1">
      <x:c r="A1869" s="247"/>
      <x:c r="B1869" s="248"/>
      <x:c r="C1869" s="247"/>
      <x:c r="D1869" s="248"/>
      <x:c r="E1869" s="248"/>
      <x:c r="F1869" s="247"/>
      <x:c r="G1869" s="247"/>
      <x:c r="H1869" s="247"/>
      <x:c r="I1869" s="247"/>
      <x:c r="J1869" s="249"/>
      <x:c r="K1869" s="247"/>
      <x:c r="L1869" s="247"/>
      <x:c r="M1869" s="113" t="str">
        <x:f>IF(A1869="","",IF(OR(D1869="",E1869=""),"",IF(E1869&lt;=D1869,1,0)))</x:f>
      </x:c>
      <x:c r="N1869" s="120" t="str">
        <x:f>IF(A1869="","",IF(OR(H1869="",I1869=""),"",IFERROR(I1869/H1869,0)))</x:f>
      </x:c>
      <x:c r="O1869" s="113" t="str">
        <x:f>IF(A1869="","",IF(OR(D1869="",E1869=""),"",MAX(0,E1869-D1869)))</x:f>
      </x:c>
      <x:c r="P1869" s="113" t="str">
        <x:f>IF(B1869="","",WEEKDAY(B1869,2))</x:f>
      </x:c>
      <x:c r="Q1869" s="113" t="str">
        <x:f>IF(B1869="","",MONTH(B1869))</x:f>
      </x:c>
      <x:c r="R1869" s="113" t="str">
        <x:f>IF(B1869="","",YEAR(B1869))</x:f>
      </x:c>
    </x:row>
    <x:row r="1870" ht="20" customHeight="1">
      <x:c r="A1870" s="247"/>
      <x:c r="B1870" s="248"/>
      <x:c r="C1870" s="247"/>
      <x:c r="D1870" s="248"/>
      <x:c r="E1870" s="248"/>
      <x:c r="F1870" s="247"/>
      <x:c r="G1870" s="247"/>
      <x:c r="H1870" s="247"/>
      <x:c r="I1870" s="247"/>
      <x:c r="J1870" s="249"/>
      <x:c r="K1870" s="247"/>
      <x:c r="L1870" s="247"/>
      <x:c r="M1870" s="113" t="str">
        <x:f>IF(A1870="","",IF(OR(D1870="",E1870=""),"",IF(E1870&lt;=D1870,1,0)))</x:f>
      </x:c>
      <x:c r="N1870" s="120" t="str">
        <x:f>IF(A1870="","",IF(OR(H1870="",I1870=""),"",IFERROR(I1870/H1870,0)))</x:f>
      </x:c>
      <x:c r="O1870" s="113" t="str">
        <x:f>IF(A1870="","",IF(OR(D1870="",E1870=""),"",MAX(0,E1870-D1870)))</x:f>
      </x:c>
      <x:c r="P1870" s="113" t="str">
        <x:f>IF(B1870="","",WEEKDAY(B1870,2))</x:f>
      </x:c>
      <x:c r="Q1870" s="113" t="str">
        <x:f>IF(B1870="","",MONTH(B1870))</x:f>
      </x:c>
      <x:c r="R1870" s="113" t="str">
        <x:f>IF(B1870="","",YEAR(B1870))</x:f>
      </x:c>
    </x:row>
    <x:row r="1871" ht="20" customHeight="1">
      <x:c r="A1871" s="247"/>
      <x:c r="B1871" s="248"/>
      <x:c r="C1871" s="247"/>
      <x:c r="D1871" s="248"/>
      <x:c r="E1871" s="248"/>
      <x:c r="F1871" s="247"/>
      <x:c r="G1871" s="247"/>
      <x:c r="H1871" s="247"/>
      <x:c r="I1871" s="247"/>
      <x:c r="J1871" s="249"/>
      <x:c r="K1871" s="247"/>
      <x:c r="L1871" s="247"/>
      <x:c r="M1871" s="113" t="str">
        <x:f>IF(A1871="","",IF(OR(D1871="",E1871=""),"",IF(E1871&lt;=D1871,1,0)))</x:f>
      </x:c>
      <x:c r="N1871" s="120" t="str">
        <x:f>IF(A1871="","",IF(OR(H1871="",I1871=""),"",IFERROR(I1871/H1871,0)))</x:f>
      </x:c>
      <x:c r="O1871" s="113" t="str">
        <x:f>IF(A1871="","",IF(OR(D1871="",E1871=""),"",MAX(0,E1871-D1871)))</x:f>
      </x:c>
      <x:c r="P1871" s="113" t="str">
        <x:f>IF(B1871="","",WEEKDAY(B1871,2))</x:f>
      </x:c>
      <x:c r="Q1871" s="113" t="str">
        <x:f>IF(B1871="","",MONTH(B1871))</x:f>
      </x:c>
      <x:c r="R1871" s="113" t="str">
        <x:f>IF(B1871="","",YEAR(B1871))</x:f>
      </x:c>
    </x:row>
    <x:row r="1872" ht="20" customHeight="1">
      <x:c r="A1872" s="247"/>
      <x:c r="B1872" s="248"/>
      <x:c r="C1872" s="247"/>
      <x:c r="D1872" s="248"/>
      <x:c r="E1872" s="248"/>
      <x:c r="F1872" s="247"/>
      <x:c r="G1872" s="247"/>
      <x:c r="H1872" s="247"/>
      <x:c r="I1872" s="247"/>
      <x:c r="J1872" s="249"/>
      <x:c r="K1872" s="247"/>
      <x:c r="L1872" s="247"/>
      <x:c r="M1872" s="113" t="str">
        <x:f>IF(A1872="","",IF(OR(D1872="",E1872=""),"",IF(E1872&lt;=D1872,1,0)))</x:f>
      </x:c>
      <x:c r="N1872" s="120" t="str">
        <x:f>IF(A1872="","",IF(OR(H1872="",I1872=""),"",IFERROR(I1872/H1872,0)))</x:f>
      </x:c>
      <x:c r="O1872" s="113" t="str">
        <x:f>IF(A1872="","",IF(OR(D1872="",E1872=""),"",MAX(0,E1872-D1872)))</x:f>
      </x:c>
      <x:c r="P1872" s="113" t="str">
        <x:f>IF(B1872="","",WEEKDAY(B1872,2))</x:f>
      </x:c>
      <x:c r="Q1872" s="113" t="str">
        <x:f>IF(B1872="","",MONTH(B1872))</x:f>
      </x:c>
      <x:c r="R1872" s="113" t="str">
        <x:f>IF(B1872="","",YEAR(B1872))</x:f>
      </x:c>
    </x:row>
    <x:row r="1873" ht="20" customHeight="1">
      <x:c r="A1873" s="247"/>
      <x:c r="B1873" s="248"/>
      <x:c r="C1873" s="247"/>
      <x:c r="D1873" s="248"/>
      <x:c r="E1873" s="248"/>
      <x:c r="F1873" s="247"/>
      <x:c r="G1873" s="247"/>
      <x:c r="H1873" s="247"/>
      <x:c r="I1873" s="247"/>
      <x:c r="J1873" s="249"/>
      <x:c r="K1873" s="247"/>
      <x:c r="L1873" s="247"/>
      <x:c r="M1873" s="113" t="str">
        <x:f>IF(A1873="","",IF(OR(D1873="",E1873=""),"",IF(E1873&lt;=D1873,1,0)))</x:f>
      </x:c>
      <x:c r="N1873" s="120" t="str">
        <x:f>IF(A1873="","",IF(OR(H1873="",I1873=""),"",IFERROR(I1873/H1873,0)))</x:f>
      </x:c>
      <x:c r="O1873" s="113" t="str">
        <x:f>IF(A1873="","",IF(OR(D1873="",E1873=""),"",MAX(0,E1873-D1873)))</x:f>
      </x:c>
      <x:c r="P1873" s="113" t="str">
        <x:f>IF(B1873="","",WEEKDAY(B1873,2))</x:f>
      </x:c>
      <x:c r="Q1873" s="113" t="str">
        <x:f>IF(B1873="","",MONTH(B1873))</x:f>
      </x:c>
      <x:c r="R1873" s="113" t="str">
        <x:f>IF(B1873="","",YEAR(B1873))</x:f>
      </x:c>
    </x:row>
    <x:row r="1874" ht="20" customHeight="1">
      <x:c r="A1874" s="247"/>
      <x:c r="B1874" s="248"/>
      <x:c r="C1874" s="247"/>
      <x:c r="D1874" s="248"/>
      <x:c r="E1874" s="248"/>
      <x:c r="F1874" s="247"/>
      <x:c r="G1874" s="247"/>
      <x:c r="H1874" s="247"/>
      <x:c r="I1874" s="247"/>
      <x:c r="J1874" s="249"/>
      <x:c r="K1874" s="247"/>
      <x:c r="L1874" s="247"/>
      <x:c r="M1874" s="113" t="str">
        <x:f>IF(A1874="","",IF(OR(D1874="",E1874=""),"",IF(E1874&lt;=D1874,1,0)))</x:f>
      </x:c>
      <x:c r="N1874" s="120" t="str">
        <x:f>IF(A1874="","",IF(OR(H1874="",I1874=""),"",IFERROR(I1874/H1874,0)))</x:f>
      </x:c>
      <x:c r="O1874" s="113" t="str">
        <x:f>IF(A1874="","",IF(OR(D1874="",E1874=""),"",MAX(0,E1874-D1874)))</x:f>
      </x:c>
      <x:c r="P1874" s="113" t="str">
        <x:f>IF(B1874="","",WEEKDAY(B1874,2))</x:f>
      </x:c>
      <x:c r="Q1874" s="113" t="str">
        <x:f>IF(B1874="","",MONTH(B1874))</x:f>
      </x:c>
      <x:c r="R1874" s="113" t="str">
        <x:f>IF(B1874="","",YEAR(B1874))</x:f>
      </x:c>
    </x:row>
    <x:row r="1875" ht="20" customHeight="1">
      <x:c r="A1875" s="247"/>
      <x:c r="B1875" s="248"/>
      <x:c r="C1875" s="247"/>
      <x:c r="D1875" s="248"/>
      <x:c r="E1875" s="248"/>
      <x:c r="F1875" s="247"/>
      <x:c r="G1875" s="247"/>
      <x:c r="H1875" s="247"/>
      <x:c r="I1875" s="247"/>
      <x:c r="J1875" s="249"/>
      <x:c r="K1875" s="247"/>
      <x:c r="L1875" s="247"/>
      <x:c r="M1875" s="113" t="str">
        <x:f>IF(A1875="","",IF(OR(D1875="",E1875=""),"",IF(E1875&lt;=D1875,1,0)))</x:f>
      </x:c>
      <x:c r="N1875" s="120" t="str">
        <x:f>IF(A1875="","",IF(OR(H1875="",I1875=""),"",IFERROR(I1875/H1875,0)))</x:f>
      </x:c>
      <x:c r="O1875" s="113" t="str">
        <x:f>IF(A1875="","",IF(OR(D1875="",E1875=""),"",MAX(0,E1875-D1875)))</x:f>
      </x:c>
      <x:c r="P1875" s="113" t="str">
        <x:f>IF(B1875="","",WEEKDAY(B1875,2))</x:f>
      </x:c>
      <x:c r="Q1875" s="113" t="str">
        <x:f>IF(B1875="","",MONTH(B1875))</x:f>
      </x:c>
      <x:c r="R1875" s="113" t="str">
        <x:f>IF(B1875="","",YEAR(B1875))</x:f>
      </x:c>
    </x:row>
    <x:row r="1876" ht="20" customHeight="1">
      <x:c r="A1876" s="247"/>
      <x:c r="B1876" s="248"/>
      <x:c r="C1876" s="247"/>
      <x:c r="D1876" s="248"/>
      <x:c r="E1876" s="248"/>
      <x:c r="F1876" s="247"/>
      <x:c r="G1876" s="247"/>
      <x:c r="H1876" s="247"/>
      <x:c r="I1876" s="247"/>
      <x:c r="J1876" s="249"/>
      <x:c r="K1876" s="247"/>
      <x:c r="L1876" s="247"/>
      <x:c r="M1876" s="113" t="str">
        <x:f>IF(A1876="","",IF(OR(D1876="",E1876=""),"",IF(E1876&lt;=D1876,1,0)))</x:f>
      </x:c>
      <x:c r="N1876" s="120" t="str">
        <x:f>IF(A1876="","",IF(OR(H1876="",I1876=""),"",IFERROR(I1876/H1876,0)))</x:f>
      </x:c>
      <x:c r="O1876" s="113" t="str">
        <x:f>IF(A1876="","",IF(OR(D1876="",E1876=""),"",MAX(0,E1876-D1876)))</x:f>
      </x:c>
      <x:c r="P1876" s="113" t="str">
        <x:f>IF(B1876="","",WEEKDAY(B1876,2))</x:f>
      </x:c>
      <x:c r="Q1876" s="113" t="str">
        <x:f>IF(B1876="","",MONTH(B1876))</x:f>
      </x:c>
      <x:c r="R1876" s="113" t="str">
        <x:f>IF(B1876="","",YEAR(B1876))</x:f>
      </x:c>
    </x:row>
    <x:row r="1877" ht="20" customHeight="1">
      <x:c r="A1877" s="247"/>
      <x:c r="B1877" s="248"/>
      <x:c r="C1877" s="247"/>
      <x:c r="D1877" s="248"/>
      <x:c r="E1877" s="248"/>
      <x:c r="F1877" s="247"/>
      <x:c r="G1877" s="247"/>
      <x:c r="H1877" s="247"/>
      <x:c r="I1877" s="247"/>
      <x:c r="J1877" s="249"/>
      <x:c r="K1877" s="247"/>
      <x:c r="L1877" s="247"/>
      <x:c r="M1877" s="113" t="str">
        <x:f>IF(A1877="","",IF(OR(D1877="",E1877=""),"",IF(E1877&lt;=D1877,1,0)))</x:f>
      </x:c>
      <x:c r="N1877" s="120" t="str">
        <x:f>IF(A1877="","",IF(OR(H1877="",I1877=""),"",IFERROR(I1877/H1877,0)))</x:f>
      </x:c>
      <x:c r="O1877" s="113" t="str">
        <x:f>IF(A1877="","",IF(OR(D1877="",E1877=""),"",MAX(0,E1877-D1877)))</x:f>
      </x:c>
      <x:c r="P1877" s="113" t="str">
        <x:f>IF(B1877="","",WEEKDAY(B1877,2))</x:f>
      </x:c>
      <x:c r="Q1877" s="113" t="str">
        <x:f>IF(B1877="","",MONTH(B1877))</x:f>
      </x:c>
      <x:c r="R1877" s="113" t="str">
        <x:f>IF(B1877="","",YEAR(B1877))</x:f>
      </x:c>
    </x:row>
    <x:row r="1878" ht="20" customHeight="1">
      <x:c r="A1878" s="247"/>
      <x:c r="B1878" s="248"/>
      <x:c r="C1878" s="247"/>
      <x:c r="D1878" s="248"/>
      <x:c r="E1878" s="248"/>
      <x:c r="F1878" s="247"/>
      <x:c r="G1878" s="247"/>
      <x:c r="H1878" s="247"/>
      <x:c r="I1878" s="247"/>
      <x:c r="J1878" s="249"/>
      <x:c r="K1878" s="247"/>
      <x:c r="L1878" s="247"/>
      <x:c r="M1878" s="113" t="str">
        <x:f>IF(A1878="","",IF(OR(D1878="",E1878=""),"",IF(E1878&lt;=D1878,1,0)))</x:f>
      </x:c>
      <x:c r="N1878" s="120" t="str">
        <x:f>IF(A1878="","",IF(OR(H1878="",I1878=""),"",IFERROR(I1878/H1878,0)))</x:f>
      </x:c>
      <x:c r="O1878" s="113" t="str">
        <x:f>IF(A1878="","",IF(OR(D1878="",E1878=""),"",MAX(0,E1878-D1878)))</x:f>
      </x:c>
      <x:c r="P1878" s="113" t="str">
        <x:f>IF(B1878="","",WEEKDAY(B1878,2))</x:f>
      </x:c>
      <x:c r="Q1878" s="113" t="str">
        <x:f>IF(B1878="","",MONTH(B1878))</x:f>
      </x:c>
      <x:c r="R1878" s="113" t="str">
        <x:f>IF(B1878="","",YEAR(B1878))</x:f>
      </x:c>
    </x:row>
    <x:row r="1879" ht="20" customHeight="1">
      <x:c r="A1879" s="247"/>
      <x:c r="B1879" s="248"/>
      <x:c r="C1879" s="247"/>
      <x:c r="D1879" s="248"/>
      <x:c r="E1879" s="248"/>
      <x:c r="F1879" s="247"/>
      <x:c r="G1879" s="247"/>
      <x:c r="H1879" s="247"/>
      <x:c r="I1879" s="247"/>
      <x:c r="J1879" s="249"/>
      <x:c r="K1879" s="247"/>
      <x:c r="L1879" s="247"/>
      <x:c r="M1879" s="113" t="str">
        <x:f>IF(A1879="","",IF(OR(D1879="",E1879=""),"",IF(E1879&lt;=D1879,1,0)))</x:f>
      </x:c>
      <x:c r="N1879" s="120" t="str">
        <x:f>IF(A1879="","",IF(OR(H1879="",I1879=""),"",IFERROR(I1879/H1879,0)))</x:f>
      </x:c>
      <x:c r="O1879" s="113" t="str">
        <x:f>IF(A1879="","",IF(OR(D1879="",E1879=""),"",MAX(0,E1879-D1879)))</x:f>
      </x:c>
      <x:c r="P1879" s="113" t="str">
        <x:f>IF(B1879="","",WEEKDAY(B1879,2))</x:f>
      </x:c>
      <x:c r="Q1879" s="113" t="str">
        <x:f>IF(B1879="","",MONTH(B1879))</x:f>
      </x:c>
      <x:c r="R1879" s="113" t="str">
        <x:f>IF(B1879="","",YEAR(B1879))</x:f>
      </x:c>
    </x:row>
    <x:row r="1880" ht="20" customHeight="1">
      <x:c r="A1880" s="247"/>
      <x:c r="B1880" s="248"/>
      <x:c r="C1880" s="247"/>
      <x:c r="D1880" s="248"/>
      <x:c r="E1880" s="248"/>
      <x:c r="F1880" s="247"/>
      <x:c r="G1880" s="247"/>
      <x:c r="H1880" s="247"/>
      <x:c r="I1880" s="247"/>
      <x:c r="J1880" s="249"/>
      <x:c r="K1880" s="247"/>
      <x:c r="L1880" s="247"/>
      <x:c r="M1880" s="113" t="str">
        <x:f>IF(A1880="","",IF(OR(D1880="",E1880=""),"",IF(E1880&lt;=D1880,1,0)))</x:f>
      </x:c>
      <x:c r="N1880" s="120" t="str">
        <x:f>IF(A1880="","",IF(OR(H1880="",I1880=""),"",IFERROR(I1880/H1880,0)))</x:f>
      </x:c>
      <x:c r="O1880" s="113" t="str">
        <x:f>IF(A1880="","",IF(OR(D1880="",E1880=""),"",MAX(0,E1880-D1880)))</x:f>
      </x:c>
      <x:c r="P1880" s="113" t="str">
        <x:f>IF(B1880="","",WEEKDAY(B1880,2))</x:f>
      </x:c>
      <x:c r="Q1880" s="113" t="str">
        <x:f>IF(B1880="","",MONTH(B1880))</x:f>
      </x:c>
      <x:c r="R1880" s="113" t="str">
        <x:f>IF(B1880="","",YEAR(B1880))</x:f>
      </x:c>
    </x:row>
    <x:row r="1881" ht="20" customHeight="1">
      <x:c r="A1881" s="247"/>
      <x:c r="B1881" s="248"/>
      <x:c r="C1881" s="247"/>
      <x:c r="D1881" s="248"/>
      <x:c r="E1881" s="248"/>
      <x:c r="F1881" s="247"/>
      <x:c r="G1881" s="247"/>
      <x:c r="H1881" s="247"/>
      <x:c r="I1881" s="247"/>
      <x:c r="J1881" s="249"/>
      <x:c r="K1881" s="247"/>
      <x:c r="L1881" s="247"/>
      <x:c r="M1881" s="113" t="str">
        <x:f>IF(A1881="","",IF(OR(D1881="",E1881=""),"",IF(E1881&lt;=D1881,1,0)))</x:f>
      </x:c>
      <x:c r="N1881" s="120" t="str">
        <x:f>IF(A1881="","",IF(OR(H1881="",I1881=""),"",IFERROR(I1881/H1881,0)))</x:f>
      </x:c>
      <x:c r="O1881" s="113" t="str">
        <x:f>IF(A1881="","",IF(OR(D1881="",E1881=""),"",MAX(0,E1881-D1881)))</x:f>
      </x:c>
      <x:c r="P1881" s="113" t="str">
        <x:f>IF(B1881="","",WEEKDAY(B1881,2))</x:f>
      </x:c>
      <x:c r="Q1881" s="113" t="str">
        <x:f>IF(B1881="","",MONTH(B1881))</x:f>
      </x:c>
      <x:c r="R1881" s="113" t="str">
        <x:f>IF(B1881="","",YEAR(B1881))</x:f>
      </x:c>
    </x:row>
    <x:row r="1882" ht="20" customHeight="1">
      <x:c r="A1882" s="247"/>
      <x:c r="B1882" s="248"/>
      <x:c r="C1882" s="247"/>
      <x:c r="D1882" s="248"/>
      <x:c r="E1882" s="248"/>
      <x:c r="F1882" s="247"/>
      <x:c r="G1882" s="247"/>
      <x:c r="H1882" s="247"/>
      <x:c r="I1882" s="247"/>
      <x:c r="J1882" s="249"/>
      <x:c r="K1882" s="247"/>
      <x:c r="L1882" s="247"/>
      <x:c r="M1882" s="113" t="str">
        <x:f>IF(A1882="","",IF(OR(D1882="",E1882=""),"",IF(E1882&lt;=D1882,1,0)))</x:f>
      </x:c>
      <x:c r="N1882" s="120" t="str">
        <x:f>IF(A1882="","",IF(OR(H1882="",I1882=""),"",IFERROR(I1882/H1882,0)))</x:f>
      </x:c>
      <x:c r="O1882" s="113" t="str">
        <x:f>IF(A1882="","",IF(OR(D1882="",E1882=""),"",MAX(0,E1882-D1882)))</x:f>
      </x:c>
      <x:c r="P1882" s="113" t="str">
        <x:f>IF(B1882="","",WEEKDAY(B1882,2))</x:f>
      </x:c>
      <x:c r="Q1882" s="113" t="str">
        <x:f>IF(B1882="","",MONTH(B1882))</x:f>
      </x:c>
      <x:c r="R1882" s="113" t="str">
        <x:f>IF(B1882="","",YEAR(B1882))</x:f>
      </x:c>
    </x:row>
    <x:row r="1883" ht="20" customHeight="1">
      <x:c r="A1883" s="247"/>
      <x:c r="B1883" s="248"/>
      <x:c r="C1883" s="247"/>
      <x:c r="D1883" s="248"/>
      <x:c r="E1883" s="248"/>
      <x:c r="F1883" s="247"/>
      <x:c r="G1883" s="247"/>
      <x:c r="H1883" s="247"/>
      <x:c r="I1883" s="247"/>
      <x:c r="J1883" s="249"/>
      <x:c r="K1883" s="247"/>
      <x:c r="L1883" s="247"/>
      <x:c r="M1883" s="113" t="str">
        <x:f>IF(A1883="","",IF(OR(D1883="",E1883=""),"",IF(E1883&lt;=D1883,1,0)))</x:f>
      </x:c>
      <x:c r="N1883" s="120" t="str">
        <x:f>IF(A1883="","",IF(OR(H1883="",I1883=""),"",IFERROR(I1883/H1883,0)))</x:f>
      </x:c>
      <x:c r="O1883" s="113" t="str">
        <x:f>IF(A1883="","",IF(OR(D1883="",E1883=""),"",MAX(0,E1883-D1883)))</x:f>
      </x:c>
      <x:c r="P1883" s="113" t="str">
        <x:f>IF(B1883="","",WEEKDAY(B1883,2))</x:f>
      </x:c>
      <x:c r="Q1883" s="113" t="str">
        <x:f>IF(B1883="","",MONTH(B1883))</x:f>
      </x:c>
      <x:c r="R1883" s="113" t="str">
        <x:f>IF(B1883="","",YEAR(B1883))</x:f>
      </x:c>
    </x:row>
    <x:row r="1884" ht="20" customHeight="1">
      <x:c r="A1884" s="247"/>
      <x:c r="B1884" s="248"/>
      <x:c r="C1884" s="247"/>
      <x:c r="D1884" s="248"/>
      <x:c r="E1884" s="248"/>
      <x:c r="F1884" s="247"/>
      <x:c r="G1884" s="247"/>
      <x:c r="H1884" s="247"/>
      <x:c r="I1884" s="247"/>
      <x:c r="J1884" s="249"/>
      <x:c r="K1884" s="247"/>
      <x:c r="L1884" s="247"/>
      <x:c r="M1884" s="113" t="str">
        <x:f>IF(A1884="","",IF(OR(D1884="",E1884=""),"",IF(E1884&lt;=D1884,1,0)))</x:f>
      </x:c>
      <x:c r="N1884" s="120" t="str">
        <x:f>IF(A1884="","",IF(OR(H1884="",I1884=""),"",IFERROR(I1884/H1884,0)))</x:f>
      </x:c>
      <x:c r="O1884" s="113" t="str">
        <x:f>IF(A1884="","",IF(OR(D1884="",E1884=""),"",MAX(0,E1884-D1884)))</x:f>
      </x:c>
      <x:c r="P1884" s="113" t="str">
        <x:f>IF(B1884="","",WEEKDAY(B1884,2))</x:f>
      </x:c>
      <x:c r="Q1884" s="113" t="str">
        <x:f>IF(B1884="","",MONTH(B1884))</x:f>
      </x:c>
      <x:c r="R1884" s="113" t="str">
        <x:f>IF(B1884="","",YEAR(B1884))</x:f>
      </x:c>
    </x:row>
    <x:row r="1885" ht="20" customHeight="1">
      <x:c r="A1885" s="247"/>
      <x:c r="B1885" s="248"/>
      <x:c r="C1885" s="247"/>
      <x:c r="D1885" s="248"/>
      <x:c r="E1885" s="248"/>
      <x:c r="F1885" s="247"/>
      <x:c r="G1885" s="247"/>
      <x:c r="H1885" s="247"/>
      <x:c r="I1885" s="247"/>
      <x:c r="J1885" s="249"/>
      <x:c r="K1885" s="247"/>
      <x:c r="L1885" s="247"/>
      <x:c r="M1885" s="113" t="str">
        <x:f>IF(A1885="","",IF(OR(D1885="",E1885=""),"",IF(E1885&lt;=D1885,1,0)))</x:f>
      </x:c>
      <x:c r="N1885" s="120" t="str">
        <x:f>IF(A1885="","",IF(OR(H1885="",I1885=""),"",IFERROR(I1885/H1885,0)))</x:f>
      </x:c>
      <x:c r="O1885" s="113" t="str">
        <x:f>IF(A1885="","",IF(OR(D1885="",E1885=""),"",MAX(0,E1885-D1885)))</x:f>
      </x:c>
      <x:c r="P1885" s="113" t="str">
        <x:f>IF(B1885="","",WEEKDAY(B1885,2))</x:f>
      </x:c>
      <x:c r="Q1885" s="113" t="str">
        <x:f>IF(B1885="","",MONTH(B1885))</x:f>
      </x:c>
      <x:c r="R1885" s="113" t="str">
        <x:f>IF(B1885="","",YEAR(B1885))</x:f>
      </x:c>
    </x:row>
    <x:row r="1886" ht="20" customHeight="1">
      <x:c r="A1886" s="247"/>
      <x:c r="B1886" s="248"/>
      <x:c r="C1886" s="247"/>
      <x:c r="D1886" s="248"/>
      <x:c r="E1886" s="248"/>
      <x:c r="F1886" s="247"/>
      <x:c r="G1886" s="247"/>
      <x:c r="H1886" s="247"/>
      <x:c r="I1886" s="247"/>
      <x:c r="J1886" s="249"/>
      <x:c r="K1886" s="247"/>
      <x:c r="L1886" s="247"/>
      <x:c r="M1886" s="113" t="str">
        <x:f>IF(A1886="","",IF(OR(D1886="",E1886=""),"",IF(E1886&lt;=D1886,1,0)))</x:f>
      </x:c>
      <x:c r="N1886" s="120" t="str">
        <x:f>IF(A1886="","",IF(OR(H1886="",I1886=""),"",IFERROR(I1886/H1886,0)))</x:f>
      </x:c>
      <x:c r="O1886" s="113" t="str">
        <x:f>IF(A1886="","",IF(OR(D1886="",E1886=""),"",MAX(0,E1886-D1886)))</x:f>
      </x:c>
      <x:c r="P1886" s="113" t="str">
        <x:f>IF(B1886="","",WEEKDAY(B1886,2))</x:f>
      </x:c>
      <x:c r="Q1886" s="113" t="str">
        <x:f>IF(B1886="","",MONTH(B1886))</x:f>
      </x:c>
      <x:c r="R1886" s="113" t="str">
        <x:f>IF(B1886="","",YEAR(B1886))</x:f>
      </x:c>
    </x:row>
    <x:row r="1887" ht="20" customHeight="1">
      <x:c r="A1887" s="247"/>
      <x:c r="B1887" s="248"/>
      <x:c r="C1887" s="247"/>
      <x:c r="D1887" s="248"/>
      <x:c r="E1887" s="248"/>
      <x:c r="F1887" s="247"/>
      <x:c r="G1887" s="247"/>
      <x:c r="H1887" s="247"/>
      <x:c r="I1887" s="247"/>
      <x:c r="J1887" s="249"/>
      <x:c r="K1887" s="247"/>
      <x:c r="L1887" s="247"/>
      <x:c r="M1887" s="113" t="str">
        <x:f>IF(A1887="","",IF(OR(D1887="",E1887=""),"",IF(E1887&lt;=D1887,1,0)))</x:f>
      </x:c>
      <x:c r="N1887" s="120" t="str">
        <x:f>IF(A1887="","",IF(OR(H1887="",I1887=""),"",IFERROR(I1887/H1887,0)))</x:f>
      </x:c>
      <x:c r="O1887" s="113" t="str">
        <x:f>IF(A1887="","",IF(OR(D1887="",E1887=""),"",MAX(0,E1887-D1887)))</x:f>
      </x:c>
      <x:c r="P1887" s="113" t="str">
        <x:f>IF(B1887="","",WEEKDAY(B1887,2))</x:f>
      </x:c>
      <x:c r="Q1887" s="113" t="str">
        <x:f>IF(B1887="","",MONTH(B1887))</x:f>
      </x:c>
      <x:c r="R1887" s="113" t="str">
        <x:f>IF(B1887="","",YEAR(B1887))</x:f>
      </x:c>
    </x:row>
    <x:row r="1888" ht="20" customHeight="1">
      <x:c r="A1888" s="247"/>
      <x:c r="B1888" s="248"/>
      <x:c r="C1888" s="247"/>
      <x:c r="D1888" s="248"/>
      <x:c r="E1888" s="248"/>
      <x:c r="F1888" s="247"/>
      <x:c r="G1888" s="247"/>
      <x:c r="H1888" s="247"/>
      <x:c r="I1888" s="247"/>
      <x:c r="J1888" s="249"/>
      <x:c r="K1888" s="247"/>
      <x:c r="L1888" s="247"/>
      <x:c r="M1888" s="113" t="str">
        <x:f>IF(A1888="","",IF(OR(D1888="",E1888=""),"",IF(E1888&lt;=D1888,1,0)))</x:f>
      </x:c>
      <x:c r="N1888" s="120" t="str">
        <x:f>IF(A1888="","",IF(OR(H1888="",I1888=""),"",IFERROR(I1888/H1888,0)))</x:f>
      </x:c>
      <x:c r="O1888" s="113" t="str">
        <x:f>IF(A1888="","",IF(OR(D1888="",E1888=""),"",MAX(0,E1888-D1888)))</x:f>
      </x:c>
      <x:c r="P1888" s="113" t="str">
        <x:f>IF(B1888="","",WEEKDAY(B1888,2))</x:f>
      </x:c>
      <x:c r="Q1888" s="113" t="str">
        <x:f>IF(B1888="","",MONTH(B1888))</x:f>
      </x:c>
      <x:c r="R1888" s="113" t="str">
        <x:f>IF(B1888="","",YEAR(B1888))</x:f>
      </x:c>
    </x:row>
    <x:row r="1889" ht="20" customHeight="1">
      <x:c r="A1889" s="247"/>
      <x:c r="B1889" s="248"/>
      <x:c r="C1889" s="247"/>
      <x:c r="D1889" s="248"/>
      <x:c r="E1889" s="248"/>
      <x:c r="F1889" s="247"/>
      <x:c r="G1889" s="247"/>
      <x:c r="H1889" s="247"/>
      <x:c r="I1889" s="247"/>
      <x:c r="J1889" s="249"/>
      <x:c r="K1889" s="247"/>
      <x:c r="L1889" s="247"/>
      <x:c r="M1889" s="113" t="str">
        <x:f>IF(A1889="","",IF(OR(D1889="",E1889=""),"",IF(E1889&lt;=D1889,1,0)))</x:f>
      </x:c>
      <x:c r="N1889" s="120" t="str">
        <x:f>IF(A1889="","",IF(OR(H1889="",I1889=""),"",IFERROR(I1889/H1889,0)))</x:f>
      </x:c>
      <x:c r="O1889" s="113" t="str">
        <x:f>IF(A1889="","",IF(OR(D1889="",E1889=""),"",MAX(0,E1889-D1889)))</x:f>
      </x:c>
      <x:c r="P1889" s="113" t="str">
        <x:f>IF(B1889="","",WEEKDAY(B1889,2))</x:f>
      </x:c>
      <x:c r="Q1889" s="113" t="str">
        <x:f>IF(B1889="","",MONTH(B1889))</x:f>
      </x:c>
      <x:c r="R1889" s="113" t="str">
        <x:f>IF(B1889="","",YEAR(B1889))</x:f>
      </x:c>
    </x:row>
    <x:row r="1890" ht="20" customHeight="1">
      <x:c r="A1890" s="247"/>
      <x:c r="B1890" s="248"/>
      <x:c r="C1890" s="247"/>
      <x:c r="D1890" s="248"/>
      <x:c r="E1890" s="248"/>
      <x:c r="F1890" s="247"/>
      <x:c r="G1890" s="247"/>
      <x:c r="H1890" s="247"/>
      <x:c r="I1890" s="247"/>
      <x:c r="J1890" s="249"/>
      <x:c r="K1890" s="247"/>
      <x:c r="L1890" s="247"/>
      <x:c r="M1890" s="113" t="str">
        <x:f>IF(A1890="","",IF(OR(D1890="",E1890=""),"",IF(E1890&lt;=D1890,1,0)))</x:f>
      </x:c>
      <x:c r="N1890" s="120" t="str">
        <x:f>IF(A1890="","",IF(OR(H1890="",I1890=""),"",IFERROR(I1890/H1890,0)))</x:f>
      </x:c>
      <x:c r="O1890" s="113" t="str">
        <x:f>IF(A1890="","",IF(OR(D1890="",E1890=""),"",MAX(0,E1890-D1890)))</x:f>
      </x:c>
      <x:c r="P1890" s="113" t="str">
        <x:f>IF(B1890="","",WEEKDAY(B1890,2))</x:f>
      </x:c>
      <x:c r="Q1890" s="113" t="str">
        <x:f>IF(B1890="","",MONTH(B1890))</x:f>
      </x:c>
      <x:c r="R1890" s="113" t="str">
        <x:f>IF(B1890="","",YEAR(B1890))</x:f>
      </x:c>
    </x:row>
    <x:row r="1891" ht="20" customHeight="1">
      <x:c r="A1891" s="247"/>
      <x:c r="B1891" s="248"/>
      <x:c r="C1891" s="247"/>
      <x:c r="D1891" s="248"/>
      <x:c r="E1891" s="248"/>
      <x:c r="F1891" s="247"/>
      <x:c r="G1891" s="247"/>
      <x:c r="H1891" s="247"/>
      <x:c r="I1891" s="247"/>
      <x:c r="J1891" s="249"/>
      <x:c r="K1891" s="247"/>
      <x:c r="L1891" s="247"/>
      <x:c r="M1891" s="113" t="str">
        <x:f>IF(A1891="","",IF(OR(D1891="",E1891=""),"",IF(E1891&lt;=D1891,1,0)))</x:f>
      </x:c>
      <x:c r="N1891" s="120" t="str">
        <x:f>IF(A1891="","",IF(OR(H1891="",I1891=""),"",IFERROR(I1891/H1891,0)))</x:f>
      </x:c>
      <x:c r="O1891" s="113" t="str">
        <x:f>IF(A1891="","",IF(OR(D1891="",E1891=""),"",MAX(0,E1891-D1891)))</x:f>
      </x:c>
      <x:c r="P1891" s="113" t="str">
        <x:f>IF(B1891="","",WEEKDAY(B1891,2))</x:f>
      </x:c>
      <x:c r="Q1891" s="113" t="str">
        <x:f>IF(B1891="","",MONTH(B1891))</x:f>
      </x:c>
      <x:c r="R1891" s="113" t="str">
        <x:f>IF(B1891="","",YEAR(B1891))</x:f>
      </x:c>
    </x:row>
    <x:row r="1892" ht="20" customHeight="1">
      <x:c r="A1892" s="247"/>
      <x:c r="B1892" s="248"/>
      <x:c r="C1892" s="247"/>
      <x:c r="D1892" s="248"/>
      <x:c r="E1892" s="248"/>
      <x:c r="F1892" s="247"/>
      <x:c r="G1892" s="247"/>
      <x:c r="H1892" s="247"/>
      <x:c r="I1892" s="247"/>
      <x:c r="J1892" s="249"/>
      <x:c r="K1892" s="247"/>
      <x:c r="L1892" s="247"/>
      <x:c r="M1892" s="113" t="str">
        <x:f>IF(A1892="","",IF(OR(D1892="",E1892=""),"",IF(E1892&lt;=D1892,1,0)))</x:f>
      </x:c>
      <x:c r="N1892" s="120" t="str">
        <x:f>IF(A1892="","",IF(OR(H1892="",I1892=""),"",IFERROR(I1892/H1892,0)))</x:f>
      </x:c>
      <x:c r="O1892" s="113" t="str">
        <x:f>IF(A1892="","",IF(OR(D1892="",E1892=""),"",MAX(0,E1892-D1892)))</x:f>
      </x:c>
      <x:c r="P1892" s="113" t="str">
        <x:f>IF(B1892="","",WEEKDAY(B1892,2))</x:f>
      </x:c>
      <x:c r="Q1892" s="113" t="str">
        <x:f>IF(B1892="","",MONTH(B1892))</x:f>
      </x:c>
      <x:c r="R1892" s="113" t="str">
        <x:f>IF(B1892="","",YEAR(B1892))</x:f>
      </x:c>
    </x:row>
    <x:row r="1893" ht="20" customHeight="1">
      <x:c r="A1893" s="247"/>
      <x:c r="B1893" s="248"/>
      <x:c r="C1893" s="247"/>
      <x:c r="D1893" s="248"/>
      <x:c r="E1893" s="248"/>
      <x:c r="F1893" s="247"/>
      <x:c r="G1893" s="247"/>
      <x:c r="H1893" s="247"/>
      <x:c r="I1893" s="247"/>
      <x:c r="J1893" s="249"/>
      <x:c r="K1893" s="247"/>
      <x:c r="L1893" s="247"/>
      <x:c r="M1893" s="113" t="str">
        <x:f>IF(A1893="","",IF(OR(D1893="",E1893=""),"",IF(E1893&lt;=D1893,1,0)))</x:f>
      </x:c>
      <x:c r="N1893" s="120" t="str">
        <x:f>IF(A1893="","",IF(OR(H1893="",I1893=""),"",IFERROR(I1893/H1893,0)))</x:f>
      </x:c>
      <x:c r="O1893" s="113" t="str">
        <x:f>IF(A1893="","",IF(OR(D1893="",E1893=""),"",MAX(0,E1893-D1893)))</x:f>
      </x:c>
      <x:c r="P1893" s="113" t="str">
        <x:f>IF(B1893="","",WEEKDAY(B1893,2))</x:f>
      </x:c>
      <x:c r="Q1893" s="113" t="str">
        <x:f>IF(B1893="","",MONTH(B1893))</x:f>
      </x:c>
      <x:c r="R1893" s="113" t="str">
        <x:f>IF(B1893="","",YEAR(B1893))</x:f>
      </x:c>
    </x:row>
    <x:row r="1894" ht="20" customHeight="1">
      <x:c r="A1894" s="247"/>
      <x:c r="B1894" s="248"/>
      <x:c r="C1894" s="247"/>
      <x:c r="D1894" s="248"/>
      <x:c r="E1894" s="248"/>
      <x:c r="F1894" s="247"/>
      <x:c r="G1894" s="247"/>
      <x:c r="H1894" s="247"/>
      <x:c r="I1894" s="247"/>
      <x:c r="J1894" s="249"/>
      <x:c r="K1894" s="247"/>
      <x:c r="L1894" s="247"/>
      <x:c r="M1894" s="113" t="str">
        <x:f>IF(A1894="","",IF(OR(D1894="",E1894=""),"",IF(E1894&lt;=D1894,1,0)))</x:f>
      </x:c>
      <x:c r="N1894" s="120" t="str">
        <x:f>IF(A1894="","",IF(OR(H1894="",I1894=""),"",IFERROR(I1894/H1894,0)))</x:f>
      </x:c>
      <x:c r="O1894" s="113" t="str">
        <x:f>IF(A1894="","",IF(OR(D1894="",E1894=""),"",MAX(0,E1894-D1894)))</x:f>
      </x:c>
      <x:c r="P1894" s="113" t="str">
        <x:f>IF(B1894="","",WEEKDAY(B1894,2))</x:f>
      </x:c>
      <x:c r="Q1894" s="113" t="str">
        <x:f>IF(B1894="","",MONTH(B1894))</x:f>
      </x:c>
      <x:c r="R1894" s="113" t="str">
        <x:f>IF(B1894="","",YEAR(B1894))</x:f>
      </x:c>
    </x:row>
    <x:row r="1895" ht="20" customHeight="1">
      <x:c r="A1895" s="247"/>
      <x:c r="B1895" s="248"/>
      <x:c r="C1895" s="247"/>
      <x:c r="D1895" s="248"/>
      <x:c r="E1895" s="248"/>
      <x:c r="F1895" s="247"/>
      <x:c r="G1895" s="247"/>
      <x:c r="H1895" s="247"/>
      <x:c r="I1895" s="247"/>
      <x:c r="J1895" s="249"/>
      <x:c r="K1895" s="247"/>
      <x:c r="L1895" s="247"/>
      <x:c r="M1895" s="113" t="str">
        <x:f>IF(A1895="","",IF(OR(D1895="",E1895=""),"",IF(E1895&lt;=D1895,1,0)))</x:f>
      </x:c>
      <x:c r="N1895" s="120" t="str">
        <x:f>IF(A1895="","",IF(OR(H1895="",I1895=""),"",IFERROR(I1895/H1895,0)))</x:f>
      </x:c>
      <x:c r="O1895" s="113" t="str">
        <x:f>IF(A1895="","",IF(OR(D1895="",E1895=""),"",MAX(0,E1895-D1895)))</x:f>
      </x:c>
      <x:c r="P1895" s="113" t="str">
        <x:f>IF(B1895="","",WEEKDAY(B1895,2))</x:f>
      </x:c>
      <x:c r="Q1895" s="113" t="str">
        <x:f>IF(B1895="","",MONTH(B1895))</x:f>
      </x:c>
      <x:c r="R1895" s="113" t="str">
        <x:f>IF(B1895="","",YEAR(B1895))</x:f>
      </x:c>
    </x:row>
    <x:row r="1896" ht="20" customHeight="1">
      <x:c r="A1896" s="247"/>
      <x:c r="B1896" s="248"/>
      <x:c r="C1896" s="247"/>
      <x:c r="D1896" s="248"/>
      <x:c r="E1896" s="248"/>
      <x:c r="F1896" s="247"/>
      <x:c r="G1896" s="247"/>
      <x:c r="H1896" s="247"/>
      <x:c r="I1896" s="247"/>
      <x:c r="J1896" s="249"/>
      <x:c r="K1896" s="247"/>
      <x:c r="L1896" s="247"/>
      <x:c r="M1896" s="113" t="str">
        <x:f>IF(A1896="","",IF(OR(D1896="",E1896=""),"",IF(E1896&lt;=D1896,1,0)))</x:f>
      </x:c>
      <x:c r="N1896" s="120" t="str">
        <x:f>IF(A1896="","",IF(OR(H1896="",I1896=""),"",IFERROR(I1896/H1896,0)))</x:f>
      </x:c>
      <x:c r="O1896" s="113" t="str">
        <x:f>IF(A1896="","",IF(OR(D1896="",E1896=""),"",MAX(0,E1896-D1896)))</x:f>
      </x:c>
      <x:c r="P1896" s="113" t="str">
        <x:f>IF(B1896="","",WEEKDAY(B1896,2))</x:f>
      </x:c>
      <x:c r="Q1896" s="113" t="str">
        <x:f>IF(B1896="","",MONTH(B1896))</x:f>
      </x:c>
      <x:c r="R1896" s="113" t="str">
        <x:f>IF(B1896="","",YEAR(B1896))</x:f>
      </x:c>
    </x:row>
    <x:row r="1897" ht="20" customHeight="1">
      <x:c r="A1897" s="247"/>
      <x:c r="B1897" s="248"/>
      <x:c r="C1897" s="247"/>
      <x:c r="D1897" s="248"/>
      <x:c r="E1897" s="248"/>
      <x:c r="F1897" s="247"/>
      <x:c r="G1897" s="247"/>
      <x:c r="H1897" s="247"/>
      <x:c r="I1897" s="247"/>
      <x:c r="J1897" s="249"/>
      <x:c r="K1897" s="247"/>
      <x:c r="L1897" s="247"/>
      <x:c r="M1897" s="113" t="str">
        <x:f>IF(A1897="","",IF(OR(D1897="",E1897=""),"",IF(E1897&lt;=D1897,1,0)))</x:f>
      </x:c>
      <x:c r="N1897" s="120" t="str">
        <x:f>IF(A1897="","",IF(OR(H1897="",I1897=""),"",IFERROR(I1897/H1897,0)))</x:f>
      </x:c>
      <x:c r="O1897" s="113" t="str">
        <x:f>IF(A1897="","",IF(OR(D1897="",E1897=""),"",MAX(0,E1897-D1897)))</x:f>
      </x:c>
      <x:c r="P1897" s="113" t="str">
        <x:f>IF(B1897="","",WEEKDAY(B1897,2))</x:f>
      </x:c>
      <x:c r="Q1897" s="113" t="str">
        <x:f>IF(B1897="","",MONTH(B1897))</x:f>
      </x:c>
      <x:c r="R1897" s="113" t="str">
        <x:f>IF(B1897="","",YEAR(B1897))</x:f>
      </x:c>
    </x:row>
    <x:row r="1898" ht="20" customHeight="1">
      <x:c r="A1898" s="247"/>
      <x:c r="B1898" s="248"/>
      <x:c r="C1898" s="247"/>
      <x:c r="D1898" s="248"/>
      <x:c r="E1898" s="248"/>
      <x:c r="F1898" s="247"/>
      <x:c r="G1898" s="247"/>
      <x:c r="H1898" s="247"/>
      <x:c r="I1898" s="247"/>
      <x:c r="J1898" s="249"/>
      <x:c r="K1898" s="247"/>
      <x:c r="L1898" s="247"/>
      <x:c r="M1898" s="113" t="str">
        <x:f>IF(A1898="","",IF(OR(D1898="",E1898=""),"",IF(E1898&lt;=D1898,1,0)))</x:f>
      </x:c>
      <x:c r="N1898" s="120" t="str">
        <x:f>IF(A1898="","",IF(OR(H1898="",I1898=""),"",IFERROR(I1898/H1898,0)))</x:f>
      </x:c>
      <x:c r="O1898" s="113" t="str">
        <x:f>IF(A1898="","",IF(OR(D1898="",E1898=""),"",MAX(0,E1898-D1898)))</x:f>
      </x:c>
      <x:c r="P1898" s="113" t="str">
        <x:f>IF(B1898="","",WEEKDAY(B1898,2))</x:f>
      </x:c>
      <x:c r="Q1898" s="113" t="str">
        <x:f>IF(B1898="","",MONTH(B1898))</x:f>
      </x:c>
      <x:c r="R1898" s="113" t="str">
        <x:f>IF(B1898="","",YEAR(B1898))</x:f>
      </x:c>
    </x:row>
    <x:row r="1899" ht="20" customHeight="1">
      <x:c r="A1899" s="247"/>
      <x:c r="B1899" s="248"/>
      <x:c r="C1899" s="247"/>
      <x:c r="D1899" s="248"/>
      <x:c r="E1899" s="248"/>
      <x:c r="F1899" s="247"/>
      <x:c r="G1899" s="247"/>
      <x:c r="H1899" s="247"/>
      <x:c r="I1899" s="247"/>
      <x:c r="J1899" s="249"/>
      <x:c r="K1899" s="247"/>
      <x:c r="L1899" s="247"/>
      <x:c r="M1899" s="113" t="str">
        <x:f>IF(A1899="","",IF(OR(D1899="",E1899=""),"",IF(E1899&lt;=D1899,1,0)))</x:f>
      </x:c>
      <x:c r="N1899" s="120" t="str">
        <x:f>IF(A1899="","",IF(OR(H1899="",I1899=""),"",IFERROR(I1899/H1899,0)))</x:f>
      </x:c>
      <x:c r="O1899" s="113" t="str">
        <x:f>IF(A1899="","",IF(OR(D1899="",E1899=""),"",MAX(0,E1899-D1899)))</x:f>
      </x:c>
      <x:c r="P1899" s="113" t="str">
        <x:f>IF(B1899="","",WEEKDAY(B1899,2))</x:f>
      </x:c>
      <x:c r="Q1899" s="113" t="str">
        <x:f>IF(B1899="","",MONTH(B1899))</x:f>
      </x:c>
      <x:c r="R1899" s="113" t="str">
        <x:f>IF(B1899="","",YEAR(B1899))</x:f>
      </x:c>
    </x:row>
    <x:row r="1900" ht="20" customHeight="1">
      <x:c r="A1900" s="247"/>
      <x:c r="B1900" s="248"/>
      <x:c r="C1900" s="247"/>
      <x:c r="D1900" s="248"/>
      <x:c r="E1900" s="248"/>
      <x:c r="F1900" s="247"/>
      <x:c r="G1900" s="247"/>
      <x:c r="H1900" s="247"/>
      <x:c r="I1900" s="247"/>
      <x:c r="J1900" s="249"/>
      <x:c r="K1900" s="247"/>
      <x:c r="L1900" s="247"/>
      <x:c r="M1900" s="113" t="str">
        <x:f>IF(A1900="","",IF(OR(D1900="",E1900=""),"",IF(E1900&lt;=D1900,1,0)))</x:f>
      </x:c>
      <x:c r="N1900" s="120" t="str">
        <x:f>IF(A1900="","",IF(OR(H1900="",I1900=""),"",IFERROR(I1900/H1900,0)))</x:f>
      </x:c>
      <x:c r="O1900" s="113" t="str">
        <x:f>IF(A1900="","",IF(OR(D1900="",E1900=""),"",MAX(0,E1900-D1900)))</x:f>
      </x:c>
      <x:c r="P1900" s="113" t="str">
        <x:f>IF(B1900="","",WEEKDAY(B1900,2))</x:f>
      </x:c>
      <x:c r="Q1900" s="113" t="str">
        <x:f>IF(B1900="","",MONTH(B1900))</x:f>
      </x:c>
      <x:c r="R1900" s="113" t="str">
        <x:f>IF(B1900="","",YEAR(B1900))</x:f>
      </x:c>
    </x:row>
    <x:row r="1901" ht="20" customHeight="1">
      <x:c r="A1901" s="247"/>
      <x:c r="B1901" s="248"/>
      <x:c r="C1901" s="247"/>
      <x:c r="D1901" s="248"/>
      <x:c r="E1901" s="248"/>
      <x:c r="F1901" s="247"/>
      <x:c r="G1901" s="247"/>
      <x:c r="H1901" s="247"/>
      <x:c r="I1901" s="247"/>
      <x:c r="J1901" s="249"/>
      <x:c r="K1901" s="247"/>
      <x:c r="L1901" s="247"/>
      <x:c r="M1901" s="113" t="str">
        <x:f>IF(A1901="","",IF(OR(D1901="",E1901=""),"",IF(E1901&lt;=D1901,1,0)))</x:f>
      </x:c>
      <x:c r="N1901" s="120" t="str">
        <x:f>IF(A1901="","",IF(OR(H1901="",I1901=""),"",IFERROR(I1901/H1901,0)))</x:f>
      </x:c>
      <x:c r="O1901" s="113" t="str">
        <x:f>IF(A1901="","",IF(OR(D1901="",E1901=""),"",MAX(0,E1901-D1901)))</x:f>
      </x:c>
      <x:c r="P1901" s="113" t="str">
        <x:f>IF(B1901="","",WEEKDAY(B1901,2))</x:f>
      </x:c>
      <x:c r="Q1901" s="113" t="str">
        <x:f>IF(B1901="","",MONTH(B1901))</x:f>
      </x:c>
      <x:c r="R1901" s="113" t="str">
        <x:f>IF(B1901="","",YEAR(B1901))</x:f>
      </x:c>
    </x:row>
    <x:row r="1902" ht="20" customHeight="1">
      <x:c r="A1902" s="247"/>
      <x:c r="B1902" s="248"/>
      <x:c r="C1902" s="247"/>
      <x:c r="D1902" s="248"/>
      <x:c r="E1902" s="248"/>
      <x:c r="F1902" s="247"/>
      <x:c r="G1902" s="247"/>
      <x:c r="H1902" s="247"/>
      <x:c r="I1902" s="247"/>
      <x:c r="J1902" s="249"/>
      <x:c r="K1902" s="247"/>
      <x:c r="L1902" s="247"/>
      <x:c r="M1902" s="113" t="str">
        <x:f>IF(A1902="","",IF(OR(D1902="",E1902=""),"",IF(E1902&lt;=D1902,1,0)))</x:f>
      </x:c>
      <x:c r="N1902" s="120" t="str">
        <x:f>IF(A1902="","",IF(OR(H1902="",I1902=""),"",IFERROR(I1902/H1902,0)))</x:f>
      </x:c>
      <x:c r="O1902" s="113" t="str">
        <x:f>IF(A1902="","",IF(OR(D1902="",E1902=""),"",MAX(0,E1902-D1902)))</x:f>
      </x:c>
      <x:c r="P1902" s="113" t="str">
        <x:f>IF(B1902="","",WEEKDAY(B1902,2))</x:f>
      </x:c>
      <x:c r="Q1902" s="113" t="str">
        <x:f>IF(B1902="","",MONTH(B1902))</x:f>
      </x:c>
      <x:c r="R1902" s="113" t="str">
        <x:f>IF(B1902="","",YEAR(B1902))</x:f>
      </x:c>
    </x:row>
    <x:row r="1903" ht="20" customHeight="1">
      <x:c r="A1903" s="247"/>
      <x:c r="B1903" s="248"/>
      <x:c r="C1903" s="247"/>
      <x:c r="D1903" s="248"/>
      <x:c r="E1903" s="248"/>
      <x:c r="F1903" s="247"/>
      <x:c r="G1903" s="247"/>
      <x:c r="H1903" s="247"/>
      <x:c r="I1903" s="247"/>
      <x:c r="J1903" s="249"/>
      <x:c r="K1903" s="247"/>
      <x:c r="L1903" s="247"/>
      <x:c r="M1903" s="113" t="str">
        <x:f>IF(A1903="","",IF(OR(D1903="",E1903=""),"",IF(E1903&lt;=D1903,1,0)))</x:f>
      </x:c>
      <x:c r="N1903" s="120" t="str">
        <x:f>IF(A1903="","",IF(OR(H1903="",I1903=""),"",IFERROR(I1903/H1903,0)))</x:f>
      </x:c>
      <x:c r="O1903" s="113" t="str">
        <x:f>IF(A1903="","",IF(OR(D1903="",E1903=""),"",MAX(0,E1903-D1903)))</x:f>
      </x:c>
      <x:c r="P1903" s="113" t="str">
        <x:f>IF(B1903="","",WEEKDAY(B1903,2))</x:f>
      </x:c>
      <x:c r="Q1903" s="113" t="str">
        <x:f>IF(B1903="","",MONTH(B1903))</x:f>
      </x:c>
      <x:c r="R1903" s="113" t="str">
        <x:f>IF(B1903="","",YEAR(B1903))</x:f>
      </x:c>
    </x:row>
    <x:row r="1904" ht="20" customHeight="1">
      <x:c r="A1904" s="247"/>
      <x:c r="B1904" s="248"/>
      <x:c r="C1904" s="247"/>
      <x:c r="D1904" s="248"/>
      <x:c r="E1904" s="248"/>
      <x:c r="F1904" s="247"/>
      <x:c r="G1904" s="247"/>
      <x:c r="H1904" s="247"/>
      <x:c r="I1904" s="247"/>
      <x:c r="J1904" s="249"/>
      <x:c r="K1904" s="247"/>
      <x:c r="L1904" s="247"/>
      <x:c r="M1904" s="113" t="str">
        <x:f>IF(A1904="","",IF(OR(D1904="",E1904=""),"",IF(E1904&lt;=D1904,1,0)))</x:f>
      </x:c>
      <x:c r="N1904" s="120" t="str">
        <x:f>IF(A1904="","",IF(OR(H1904="",I1904=""),"",IFERROR(I1904/H1904,0)))</x:f>
      </x:c>
      <x:c r="O1904" s="113" t="str">
        <x:f>IF(A1904="","",IF(OR(D1904="",E1904=""),"",MAX(0,E1904-D1904)))</x:f>
      </x:c>
      <x:c r="P1904" s="113" t="str">
        <x:f>IF(B1904="","",WEEKDAY(B1904,2))</x:f>
      </x:c>
      <x:c r="Q1904" s="113" t="str">
        <x:f>IF(B1904="","",MONTH(B1904))</x:f>
      </x:c>
      <x:c r="R1904" s="113" t="str">
        <x:f>IF(B1904="","",YEAR(B1904))</x:f>
      </x:c>
    </x:row>
    <x:row r="1905" ht="20" customHeight="1">
      <x:c r="A1905" s="247"/>
      <x:c r="B1905" s="248"/>
      <x:c r="C1905" s="247"/>
      <x:c r="D1905" s="248"/>
      <x:c r="E1905" s="248"/>
      <x:c r="F1905" s="247"/>
      <x:c r="G1905" s="247"/>
      <x:c r="H1905" s="247"/>
      <x:c r="I1905" s="247"/>
      <x:c r="J1905" s="249"/>
      <x:c r="K1905" s="247"/>
      <x:c r="L1905" s="247"/>
      <x:c r="M1905" s="113" t="str">
        <x:f>IF(A1905="","",IF(OR(D1905="",E1905=""),"",IF(E1905&lt;=D1905,1,0)))</x:f>
      </x:c>
      <x:c r="N1905" s="120" t="str">
        <x:f>IF(A1905="","",IF(OR(H1905="",I1905=""),"",IFERROR(I1905/H1905,0)))</x:f>
      </x:c>
      <x:c r="O1905" s="113" t="str">
        <x:f>IF(A1905="","",IF(OR(D1905="",E1905=""),"",MAX(0,E1905-D1905)))</x:f>
      </x:c>
      <x:c r="P1905" s="113" t="str">
        <x:f>IF(B1905="","",WEEKDAY(B1905,2))</x:f>
      </x:c>
      <x:c r="Q1905" s="113" t="str">
        <x:f>IF(B1905="","",MONTH(B1905))</x:f>
      </x:c>
      <x:c r="R1905" s="113" t="str">
        <x:f>IF(B1905="","",YEAR(B1905))</x:f>
      </x:c>
    </x:row>
    <x:row r="1906" ht="20" customHeight="1">
      <x:c r="A1906" s="247"/>
      <x:c r="B1906" s="248"/>
      <x:c r="C1906" s="247"/>
      <x:c r="D1906" s="248"/>
      <x:c r="E1906" s="248"/>
      <x:c r="F1906" s="247"/>
      <x:c r="G1906" s="247"/>
      <x:c r="H1906" s="247"/>
      <x:c r="I1906" s="247"/>
      <x:c r="J1906" s="249"/>
      <x:c r="K1906" s="247"/>
      <x:c r="L1906" s="247"/>
      <x:c r="M1906" s="113" t="str">
        <x:f>IF(A1906="","",IF(OR(D1906="",E1906=""),"",IF(E1906&lt;=D1906,1,0)))</x:f>
      </x:c>
      <x:c r="N1906" s="120" t="str">
        <x:f>IF(A1906="","",IF(OR(H1906="",I1906=""),"",IFERROR(I1906/H1906,0)))</x:f>
      </x:c>
      <x:c r="O1906" s="113" t="str">
        <x:f>IF(A1906="","",IF(OR(D1906="",E1906=""),"",MAX(0,E1906-D1906)))</x:f>
      </x:c>
      <x:c r="P1906" s="113" t="str">
        <x:f>IF(B1906="","",WEEKDAY(B1906,2))</x:f>
      </x:c>
      <x:c r="Q1906" s="113" t="str">
        <x:f>IF(B1906="","",MONTH(B1906))</x:f>
      </x:c>
      <x:c r="R1906" s="113" t="str">
        <x:f>IF(B1906="","",YEAR(B1906))</x:f>
      </x:c>
    </x:row>
    <x:row r="1907" ht="20" customHeight="1">
      <x:c r="A1907" s="247"/>
      <x:c r="B1907" s="248"/>
      <x:c r="C1907" s="247"/>
      <x:c r="D1907" s="248"/>
      <x:c r="E1907" s="248"/>
      <x:c r="F1907" s="247"/>
      <x:c r="G1907" s="247"/>
      <x:c r="H1907" s="247"/>
      <x:c r="I1907" s="247"/>
      <x:c r="J1907" s="249"/>
      <x:c r="K1907" s="247"/>
      <x:c r="L1907" s="247"/>
      <x:c r="M1907" s="113" t="str">
        <x:f>IF(A1907="","",IF(OR(D1907="",E1907=""),"",IF(E1907&lt;=D1907,1,0)))</x:f>
      </x:c>
      <x:c r="N1907" s="120" t="str">
        <x:f>IF(A1907="","",IF(OR(H1907="",I1907=""),"",IFERROR(I1907/H1907,0)))</x:f>
      </x:c>
      <x:c r="O1907" s="113" t="str">
        <x:f>IF(A1907="","",IF(OR(D1907="",E1907=""),"",MAX(0,E1907-D1907)))</x:f>
      </x:c>
      <x:c r="P1907" s="113" t="str">
        <x:f>IF(B1907="","",WEEKDAY(B1907,2))</x:f>
      </x:c>
      <x:c r="Q1907" s="113" t="str">
        <x:f>IF(B1907="","",MONTH(B1907))</x:f>
      </x:c>
      <x:c r="R1907" s="113" t="str">
        <x:f>IF(B1907="","",YEAR(B1907))</x:f>
      </x:c>
    </x:row>
    <x:row r="1908" ht="20" customHeight="1">
      <x:c r="A1908" s="247"/>
      <x:c r="B1908" s="248"/>
      <x:c r="C1908" s="247"/>
      <x:c r="D1908" s="248"/>
      <x:c r="E1908" s="248"/>
      <x:c r="F1908" s="247"/>
      <x:c r="G1908" s="247"/>
      <x:c r="H1908" s="247"/>
      <x:c r="I1908" s="247"/>
      <x:c r="J1908" s="249"/>
      <x:c r="K1908" s="247"/>
      <x:c r="L1908" s="247"/>
      <x:c r="M1908" s="113" t="str">
        <x:f>IF(A1908="","",IF(OR(D1908="",E1908=""),"",IF(E1908&lt;=D1908,1,0)))</x:f>
      </x:c>
      <x:c r="N1908" s="120" t="str">
        <x:f>IF(A1908="","",IF(OR(H1908="",I1908=""),"",IFERROR(I1908/H1908,0)))</x:f>
      </x:c>
      <x:c r="O1908" s="113" t="str">
        <x:f>IF(A1908="","",IF(OR(D1908="",E1908=""),"",MAX(0,E1908-D1908)))</x:f>
      </x:c>
      <x:c r="P1908" s="113" t="str">
        <x:f>IF(B1908="","",WEEKDAY(B1908,2))</x:f>
      </x:c>
      <x:c r="Q1908" s="113" t="str">
        <x:f>IF(B1908="","",MONTH(B1908))</x:f>
      </x:c>
      <x:c r="R1908" s="113" t="str">
        <x:f>IF(B1908="","",YEAR(B1908))</x:f>
      </x:c>
    </x:row>
    <x:row r="1909" ht="20" customHeight="1">
      <x:c r="A1909" s="247"/>
      <x:c r="B1909" s="248"/>
      <x:c r="C1909" s="247"/>
      <x:c r="D1909" s="248"/>
      <x:c r="E1909" s="248"/>
      <x:c r="F1909" s="247"/>
      <x:c r="G1909" s="247"/>
      <x:c r="H1909" s="247"/>
      <x:c r="I1909" s="247"/>
      <x:c r="J1909" s="249"/>
      <x:c r="K1909" s="247"/>
      <x:c r="L1909" s="247"/>
      <x:c r="M1909" s="113" t="str">
        <x:f>IF(A1909="","",IF(OR(D1909="",E1909=""),"",IF(E1909&lt;=D1909,1,0)))</x:f>
      </x:c>
      <x:c r="N1909" s="120" t="str">
        <x:f>IF(A1909="","",IF(OR(H1909="",I1909=""),"",IFERROR(I1909/H1909,0)))</x:f>
      </x:c>
      <x:c r="O1909" s="113" t="str">
        <x:f>IF(A1909="","",IF(OR(D1909="",E1909=""),"",MAX(0,E1909-D1909)))</x:f>
      </x:c>
      <x:c r="P1909" s="113" t="str">
        <x:f>IF(B1909="","",WEEKDAY(B1909,2))</x:f>
      </x:c>
      <x:c r="Q1909" s="113" t="str">
        <x:f>IF(B1909="","",MONTH(B1909))</x:f>
      </x:c>
      <x:c r="R1909" s="113" t="str">
        <x:f>IF(B1909="","",YEAR(B1909))</x:f>
      </x:c>
    </x:row>
    <x:row r="1910" ht="20" customHeight="1">
      <x:c r="A1910" s="247"/>
      <x:c r="B1910" s="248"/>
      <x:c r="C1910" s="247"/>
      <x:c r="D1910" s="248"/>
      <x:c r="E1910" s="248"/>
      <x:c r="F1910" s="247"/>
      <x:c r="G1910" s="247"/>
      <x:c r="H1910" s="247"/>
      <x:c r="I1910" s="247"/>
      <x:c r="J1910" s="249"/>
      <x:c r="K1910" s="247"/>
      <x:c r="L1910" s="247"/>
      <x:c r="M1910" s="113" t="str">
        <x:f>IF(A1910="","",IF(OR(D1910="",E1910=""),"",IF(E1910&lt;=D1910,1,0)))</x:f>
      </x:c>
      <x:c r="N1910" s="120" t="str">
        <x:f>IF(A1910="","",IF(OR(H1910="",I1910=""),"",IFERROR(I1910/H1910,0)))</x:f>
      </x:c>
      <x:c r="O1910" s="113" t="str">
        <x:f>IF(A1910="","",IF(OR(D1910="",E1910=""),"",MAX(0,E1910-D1910)))</x:f>
      </x:c>
      <x:c r="P1910" s="113" t="str">
        <x:f>IF(B1910="","",WEEKDAY(B1910,2))</x:f>
      </x:c>
      <x:c r="Q1910" s="113" t="str">
        <x:f>IF(B1910="","",MONTH(B1910))</x:f>
      </x:c>
      <x:c r="R1910" s="113" t="str">
        <x:f>IF(B1910="","",YEAR(B1910))</x:f>
      </x:c>
    </x:row>
    <x:row r="1911" ht="20" customHeight="1">
      <x:c r="A1911" s="247"/>
      <x:c r="B1911" s="248"/>
      <x:c r="C1911" s="247"/>
      <x:c r="D1911" s="248"/>
      <x:c r="E1911" s="248"/>
      <x:c r="F1911" s="247"/>
      <x:c r="G1911" s="247"/>
      <x:c r="H1911" s="247"/>
      <x:c r="I1911" s="247"/>
      <x:c r="J1911" s="249"/>
      <x:c r="K1911" s="247"/>
      <x:c r="L1911" s="247"/>
      <x:c r="M1911" s="113" t="str">
        <x:f>IF(A1911="","",IF(OR(D1911="",E1911=""),"",IF(E1911&lt;=D1911,1,0)))</x:f>
      </x:c>
      <x:c r="N1911" s="120" t="str">
        <x:f>IF(A1911="","",IF(OR(H1911="",I1911=""),"",IFERROR(I1911/H1911,0)))</x:f>
      </x:c>
      <x:c r="O1911" s="113" t="str">
        <x:f>IF(A1911="","",IF(OR(D1911="",E1911=""),"",MAX(0,E1911-D1911)))</x:f>
      </x:c>
      <x:c r="P1911" s="113" t="str">
        <x:f>IF(B1911="","",WEEKDAY(B1911,2))</x:f>
      </x:c>
      <x:c r="Q1911" s="113" t="str">
        <x:f>IF(B1911="","",MONTH(B1911))</x:f>
      </x:c>
      <x:c r="R1911" s="113" t="str">
        <x:f>IF(B1911="","",YEAR(B1911))</x:f>
      </x:c>
    </x:row>
    <x:row r="1912" ht="20" customHeight="1">
      <x:c r="A1912" s="247"/>
      <x:c r="B1912" s="248"/>
      <x:c r="C1912" s="247"/>
      <x:c r="D1912" s="248"/>
      <x:c r="E1912" s="248"/>
      <x:c r="F1912" s="247"/>
      <x:c r="G1912" s="247"/>
      <x:c r="H1912" s="247"/>
      <x:c r="I1912" s="247"/>
      <x:c r="J1912" s="249"/>
      <x:c r="K1912" s="247"/>
      <x:c r="L1912" s="247"/>
      <x:c r="M1912" s="113" t="str">
        <x:f>IF(A1912="","",IF(OR(D1912="",E1912=""),"",IF(E1912&lt;=D1912,1,0)))</x:f>
      </x:c>
      <x:c r="N1912" s="120" t="str">
        <x:f>IF(A1912="","",IF(OR(H1912="",I1912=""),"",IFERROR(I1912/H1912,0)))</x:f>
      </x:c>
      <x:c r="O1912" s="113" t="str">
        <x:f>IF(A1912="","",IF(OR(D1912="",E1912=""),"",MAX(0,E1912-D1912)))</x:f>
      </x:c>
      <x:c r="P1912" s="113" t="str">
        <x:f>IF(B1912="","",WEEKDAY(B1912,2))</x:f>
      </x:c>
      <x:c r="Q1912" s="113" t="str">
        <x:f>IF(B1912="","",MONTH(B1912))</x:f>
      </x:c>
      <x:c r="R1912" s="113" t="str">
        <x:f>IF(B1912="","",YEAR(B1912))</x:f>
      </x:c>
    </x:row>
    <x:row r="1913" ht="20" customHeight="1">
      <x:c r="A1913" s="247"/>
      <x:c r="B1913" s="248"/>
      <x:c r="C1913" s="247"/>
      <x:c r="D1913" s="248"/>
      <x:c r="E1913" s="248"/>
      <x:c r="F1913" s="247"/>
      <x:c r="G1913" s="247"/>
      <x:c r="H1913" s="247"/>
      <x:c r="I1913" s="247"/>
      <x:c r="J1913" s="249"/>
      <x:c r="K1913" s="247"/>
      <x:c r="L1913" s="247"/>
      <x:c r="M1913" s="113" t="str">
        <x:f>IF(A1913="","",IF(OR(D1913="",E1913=""),"",IF(E1913&lt;=D1913,1,0)))</x:f>
      </x:c>
      <x:c r="N1913" s="120" t="str">
        <x:f>IF(A1913="","",IF(OR(H1913="",I1913=""),"",IFERROR(I1913/H1913,0)))</x:f>
      </x:c>
      <x:c r="O1913" s="113" t="str">
        <x:f>IF(A1913="","",IF(OR(D1913="",E1913=""),"",MAX(0,E1913-D1913)))</x:f>
      </x:c>
      <x:c r="P1913" s="113" t="str">
        <x:f>IF(B1913="","",WEEKDAY(B1913,2))</x:f>
      </x:c>
      <x:c r="Q1913" s="113" t="str">
        <x:f>IF(B1913="","",MONTH(B1913))</x:f>
      </x:c>
      <x:c r="R1913" s="113" t="str">
        <x:f>IF(B1913="","",YEAR(B1913))</x:f>
      </x:c>
    </x:row>
    <x:row r="1914" ht="20" customHeight="1">
      <x:c r="A1914" s="247"/>
      <x:c r="B1914" s="248"/>
      <x:c r="C1914" s="247"/>
      <x:c r="D1914" s="248"/>
      <x:c r="E1914" s="248"/>
      <x:c r="F1914" s="247"/>
      <x:c r="G1914" s="247"/>
      <x:c r="H1914" s="247"/>
      <x:c r="I1914" s="247"/>
      <x:c r="J1914" s="249"/>
      <x:c r="K1914" s="247"/>
      <x:c r="L1914" s="247"/>
      <x:c r="M1914" s="113" t="str">
        <x:f>IF(A1914="","",IF(OR(D1914="",E1914=""),"",IF(E1914&lt;=D1914,1,0)))</x:f>
      </x:c>
      <x:c r="N1914" s="120" t="str">
        <x:f>IF(A1914="","",IF(OR(H1914="",I1914=""),"",IFERROR(I1914/H1914,0)))</x:f>
      </x:c>
      <x:c r="O1914" s="113" t="str">
        <x:f>IF(A1914="","",IF(OR(D1914="",E1914=""),"",MAX(0,E1914-D1914)))</x:f>
      </x:c>
      <x:c r="P1914" s="113" t="str">
        <x:f>IF(B1914="","",WEEKDAY(B1914,2))</x:f>
      </x:c>
      <x:c r="Q1914" s="113" t="str">
        <x:f>IF(B1914="","",MONTH(B1914))</x:f>
      </x:c>
      <x:c r="R1914" s="113" t="str">
        <x:f>IF(B1914="","",YEAR(B1914))</x:f>
      </x:c>
    </x:row>
    <x:row r="1915" ht="20" customHeight="1">
      <x:c r="A1915" s="247"/>
      <x:c r="B1915" s="248"/>
      <x:c r="C1915" s="247"/>
      <x:c r="D1915" s="248"/>
      <x:c r="E1915" s="248"/>
      <x:c r="F1915" s="247"/>
      <x:c r="G1915" s="247"/>
      <x:c r="H1915" s="247"/>
      <x:c r="I1915" s="247"/>
      <x:c r="J1915" s="249"/>
      <x:c r="K1915" s="247"/>
      <x:c r="L1915" s="247"/>
      <x:c r="M1915" s="113" t="str">
        <x:f>IF(A1915="","",IF(OR(D1915="",E1915=""),"",IF(E1915&lt;=D1915,1,0)))</x:f>
      </x:c>
      <x:c r="N1915" s="120" t="str">
        <x:f>IF(A1915="","",IF(OR(H1915="",I1915=""),"",IFERROR(I1915/H1915,0)))</x:f>
      </x:c>
      <x:c r="O1915" s="113" t="str">
        <x:f>IF(A1915="","",IF(OR(D1915="",E1915=""),"",MAX(0,E1915-D1915)))</x:f>
      </x:c>
      <x:c r="P1915" s="113" t="str">
        <x:f>IF(B1915="","",WEEKDAY(B1915,2))</x:f>
      </x:c>
      <x:c r="Q1915" s="113" t="str">
        <x:f>IF(B1915="","",MONTH(B1915))</x:f>
      </x:c>
      <x:c r="R1915" s="113" t="str">
        <x:f>IF(B1915="","",YEAR(B1915))</x:f>
      </x:c>
    </x:row>
    <x:row r="1916" ht="20" customHeight="1">
      <x:c r="A1916" s="247"/>
      <x:c r="B1916" s="248"/>
      <x:c r="C1916" s="247"/>
      <x:c r="D1916" s="248"/>
      <x:c r="E1916" s="248"/>
      <x:c r="F1916" s="247"/>
      <x:c r="G1916" s="247"/>
      <x:c r="H1916" s="247"/>
      <x:c r="I1916" s="247"/>
      <x:c r="J1916" s="249"/>
      <x:c r="K1916" s="247"/>
      <x:c r="L1916" s="247"/>
      <x:c r="M1916" s="113" t="str">
        <x:f>IF(A1916="","",IF(OR(D1916="",E1916=""),"",IF(E1916&lt;=D1916,1,0)))</x:f>
      </x:c>
      <x:c r="N1916" s="120" t="str">
        <x:f>IF(A1916="","",IF(OR(H1916="",I1916=""),"",IFERROR(I1916/H1916,0)))</x:f>
      </x:c>
      <x:c r="O1916" s="113" t="str">
        <x:f>IF(A1916="","",IF(OR(D1916="",E1916=""),"",MAX(0,E1916-D1916)))</x:f>
      </x:c>
      <x:c r="P1916" s="113" t="str">
        <x:f>IF(B1916="","",WEEKDAY(B1916,2))</x:f>
      </x:c>
      <x:c r="Q1916" s="113" t="str">
        <x:f>IF(B1916="","",MONTH(B1916))</x:f>
      </x:c>
      <x:c r="R1916" s="113" t="str">
        <x:f>IF(B1916="","",YEAR(B1916))</x:f>
      </x:c>
    </x:row>
    <x:row r="1917" ht="20" customHeight="1">
      <x:c r="A1917" s="247"/>
      <x:c r="B1917" s="248"/>
      <x:c r="C1917" s="247"/>
      <x:c r="D1917" s="248"/>
      <x:c r="E1917" s="248"/>
      <x:c r="F1917" s="247"/>
      <x:c r="G1917" s="247"/>
      <x:c r="H1917" s="247"/>
      <x:c r="I1917" s="247"/>
      <x:c r="J1917" s="249"/>
      <x:c r="K1917" s="247"/>
      <x:c r="L1917" s="247"/>
      <x:c r="M1917" s="113" t="str">
        <x:f>IF(A1917="","",IF(OR(D1917="",E1917=""),"",IF(E1917&lt;=D1917,1,0)))</x:f>
      </x:c>
      <x:c r="N1917" s="120" t="str">
        <x:f>IF(A1917="","",IF(OR(H1917="",I1917=""),"",IFERROR(I1917/H1917,0)))</x:f>
      </x:c>
      <x:c r="O1917" s="113" t="str">
        <x:f>IF(A1917="","",IF(OR(D1917="",E1917=""),"",MAX(0,E1917-D1917)))</x:f>
      </x:c>
      <x:c r="P1917" s="113" t="str">
        <x:f>IF(B1917="","",WEEKDAY(B1917,2))</x:f>
      </x:c>
      <x:c r="Q1917" s="113" t="str">
        <x:f>IF(B1917="","",MONTH(B1917))</x:f>
      </x:c>
      <x:c r="R1917" s="113" t="str">
        <x:f>IF(B1917="","",YEAR(B1917))</x:f>
      </x:c>
    </x:row>
    <x:row r="1918" ht="20" customHeight="1">
      <x:c r="A1918" s="247"/>
      <x:c r="B1918" s="248"/>
      <x:c r="C1918" s="247"/>
      <x:c r="D1918" s="248"/>
      <x:c r="E1918" s="248"/>
      <x:c r="F1918" s="247"/>
      <x:c r="G1918" s="247"/>
      <x:c r="H1918" s="247"/>
      <x:c r="I1918" s="247"/>
      <x:c r="J1918" s="249"/>
      <x:c r="K1918" s="247"/>
      <x:c r="L1918" s="247"/>
      <x:c r="M1918" s="113" t="str">
        <x:f>IF(A1918="","",IF(OR(D1918="",E1918=""),"",IF(E1918&lt;=D1918,1,0)))</x:f>
      </x:c>
      <x:c r="N1918" s="120" t="str">
        <x:f>IF(A1918="","",IF(OR(H1918="",I1918=""),"",IFERROR(I1918/H1918,0)))</x:f>
      </x:c>
      <x:c r="O1918" s="113" t="str">
        <x:f>IF(A1918="","",IF(OR(D1918="",E1918=""),"",MAX(0,E1918-D1918)))</x:f>
      </x:c>
      <x:c r="P1918" s="113" t="str">
        <x:f>IF(B1918="","",WEEKDAY(B1918,2))</x:f>
      </x:c>
      <x:c r="Q1918" s="113" t="str">
        <x:f>IF(B1918="","",MONTH(B1918))</x:f>
      </x:c>
      <x:c r="R1918" s="113" t="str">
        <x:f>IF(B1918="","",YEAR(B1918))</x:f>
      </x:c>
    </x:row>
    <x:row r="1919" ht="20" customHeight="1">
      <x:c r="A1919" s="247"/>
      <x:c r="B1919" s="248"/>
      <x:c r="C1919" s="247"/>
      <x:c r="D1919" s="248"/>
      <x:c r="E1919" s="248"/>
      <x:c r="F1919" s="247"/>
      <x:c r="G1919" s="247"/>
      <x:c r="H1919" s="247"/>
      <x:c r="I1919" s="247"/>
      <x:c r="J1919" s="249"/>
      <x:c r="K1919" s="247"/>
      <x:c r="L1919" s="247"/>
      <x:c r="M1919" s="113" t="str">
        <x:f>IF(A1919="","",IF(OR(D1919="",E1919=""),"",IF(E1919&lt;=D1919,1,0)))</x:f>
      </x:c>
      <x:c r="N1919" s="120" t="str">
        <x:f>IF(A1919="","",IF(OR(H1919="",I1919=""),"",IFERROR(I1919/H1919,0)))</x:f>
      </x:c>
      <x:c r="O1919" s="113" t="str">
        <x:f>IF(A1919="","",IF(OR(D1919="",E1919=""),"",MAX(0,E1919-D1919)))</x:f>
      </x:c>
      <x:c r="P1919" s="113" t="str">
        <x:f>IF(B1919="","",WEEKDAY(B1919,2))</x:f>
      </x:c>
      <x:c r="Q1919" s="113" t="str">
        <x:f>IF(B1919="","",MONTH(B1919))</x:f>
      </x:c>
      <x:c r="R1919" s="113" t="str">
        <x:f>IF(B1919="","",YEAR(B1919))</x:f>
      </x:c>
    </x:row>
    <x:row r="1920" ht="20" customHeight="1">
      <x:c r="A1920" s="247"/>
      <x:c r="B1920" s="248"/>
      <x:c r="C1920" s="247"/>
      <x:c r="D1920" s="248"/>
      <x:c r="E1920" s="248"/>
      <x:c r="F1920" s="247"/>
      <x:c r="G1920" s="247"/>
      <x:c r="H1920" s="247"/>
      <x:c r="I1920" s="247"/>
      <x:c r="J1920" s="249"/>
      <x:c r="K1920" s="247"/>
      <x:c r="L1920" s="247"/>
      <x:c r="M1920" s="113" t="str">
        <x:f>IF(A1920="","",IF(OR(D1920="",E1920=""),"",IF(E1920&lt;=D1920,1,0)))</x:f>
      </x:c>
      <x:c r="N1920" s="120" t="str">
        <x:f>IF(A1920="","",IF(OR(H1920="",I1920=""),"",IFERROR(I1920/H1920,0)))</x:f>
      </x:c>
      <x:c r="O1920" s="113" t="str">
        <x:f>IF(A1920="","",IF(OR(D1920="",E1920=""),"",MAX(0,E1920-D1920)))</x:f>
      </x:c>
      <x:c r="P1920" s="113" t="str">
        <x:f>IF(B1920="","",WEEKDAY(B1920,2))</x:f>
      </x:c>
      <x:c r="Q1920" s="113" t="str">
        <x:f>IF(B1920="","",MONTH(B1920))</x:f>
      </x:c>
      <x:c r="R1920" s="113" t="str">
        <x:f>IF(B1920="","",YEAR(B1920))</x:f>
      </x:c>
    </x:row>
    <x:row r="1921" ht="20" customHeight="1">
      <x:c r="A1921" s="247"/>
      <x:c r="B1921" s="248"/>
      <x:c r="C1921" s="247"/>
      <x:c r="D1921" s="248"/>
      <x:c r="E1921" s="248"/>
      <x:c r="F1921" s="247"/>
      <x:c r="G1921" s="247"/>
      <x:c r="H1921" s="247"/>
      <x:c r="I1921" s="247"/>
      <x:c r="J1921" s="249"/>
      <x:c r="K1921" s="247"/>
      <x:c r="L1921" s="247"/>
      <x:c r="M1921" s="113" t="str">
        <x:f>IF(A1921="","",IF(OR(D1921="",E1921=""),"",IF(E1921&lt;=D1921,1,0)))</x:f>
      </x:c>
      <x:c r="N1921" s="120" t="str">
        <x:f>IF(A1921="","",IF(OR(H1921="",I1921=""),"",IFERROR(I1921/H1921,0)))</x:f>
      </x:c>
      <x:c r="O1921" s="113" t="str">
        <x:f>IF(A1921="","",IF(OR(D1921="",E1921=""),"",MAX(0,E1921-D1921)))</x:f>
      </x:c>
      <x:c r="P1921" s="113" t="str">
        <x:f>IF(B1921="","",WEEKDAY(B1921,2))</x:f>
      </x:c>
      <x:c r="Q1921" s="113" t="str">
        <x:f>IF(B1921="","",MONTH(B1921))</x:f>
      </x:c>
      <x:c r="R1921" s="113" t="str">
        <x:f>IF(B1921="","",YEAR(B1921))</x:f>
      </x:c>
    </x:row>
    <x:row r="1922" ht="20" customHeight="1">
      <x:c r="A1922" s="247"/>
      <x:c r="B1922" s="248"/>
      <x:c r="C1922" s="247"/>
      <x:c r="D1922" s="248"/>
      <x:c r="E1922" s="248"/>
      <x:c r="F1922" s="247"/>
      <x:c r="G1922" s="247"/>
      <x:c r="H1922" s="247"/>
      <x:c r="I1922" s="247"/>
      <x:c r="J1922" s="249"/>
      <x:c r="K1922" s="247"/>
      <x:c r="L1922" s="247"/>
      <x:c r="M1922" s="113" t="str">
        <x:f>IF(A1922="","",IF(OR(D1922="",E1922=""),"",IF(E1922&lt;=D1922,1,0)))</x:f>
      </x:c>
      <x:c r="N1922" s="120" t="str">
        <x:f>IF(A1922="","",IF(OR(H1922="",I1922=""),"",IFERROR(I1922/H1922,0)))</x:f>
      </x:c>
      <x:c r="O1922" s="113" t="str">
        <x:f>IF(A1922="","",IF(OR(D1922="",E1922=""),"",MAX(0,E1922-D1922)))</x:f>
      </x:c>
      <x:c r="P1922" s="113" t="str">
        <x:f>IF(B1922="","",WEEKDAY(B1922,2))</x:f>
      </x:c>
      <x:c r="Q1922" s="113" t="str">
        <x:f>IF(B1922="","",MONTH(B1922))</x:f>
      </x:c>
      <x:c r="R1922" s="113" t="str">
        <x:f>IF(B1922="","",YEAR(B1922))</x:f>
      </x:c>
    </x:row>
    <x:row r="1923" ht="20" customHeight="1">
      <x:c r="A1923" s="247"/>
      <x:c r="B1923" s="248"/>
      <x:c r="C1923" s="247"/>
      <x:c r="D1923" s="248"/>
      <x:c r="E1923" s="248"/>
      <x:c r="F1923" s="247"/>
      <x:c r="G1923" s="247"/>
      <x:c r="H1923" s="247"/>
      <x:c r="I1923" s="247"/>
      <x:c r="J1923" s="249"/>
      <x:c r="K1923" s="247"/>
      <x:c r="L1923" s="247"/>
      <x:c r="M1923" s="113" t="str">
        <x:f>IF(A1923="","",IF(OR(D1923="",E1923=""),"",IF(E1923&lt;=D1923,1,0)))</x:f>
      </x:c>
      <x:c r="N1923" s="120" t="str">
        <x:f>IF(A1923="","",IF(OR(H1923="",I1923=""),"",IFERROR(I1923/H1923,0)))</x:f>
      </x:c>
      <x:c r="O1923" s="113" t="str">
        <x:f>IF(A1923="","",IF(OR(D1923="",E1923=""),"",MAX(0,E1923-D1923)))</x:f>
      </x:c>
      <x:c r="P1923" s="113" t="str">
        <x:f>IF(B1923="","",WEEKDAY(B1923,2))</x:f>
      </x:c>
      <x:c r="Q1923" s="113" t="str">
        <x:f>IF(B1923="","",MONTH(B1923))</x:f>
      </x:c>
      <x:c r="R1923" s="113" t="str">
        <x:f>IF(B1923="","",YEAR(B1923))</x:f>
      </x:c>
    </x:row>
    <x:row r="1924" ht="20" customHeight="1">
      <x:c r="A1924" s="247"/>
      <x:c r="B1924" s="248"/>
      <x:c r="C1924" s="247"/>
      <x:c r="D1924" s="248"/>
      <x:c r="E1924" s="248"/>
      <x:c r="F1924" s="247"/>
      <x:c r="G1924" s="247"/>
      <x:c r="H1924" s="247"/>
      <x:c r="I1924" s="247"/>
      <x:c r="J1924" s="249"/>
      <x:c r="K1924" s="247"/>
      <x:c r="L1924" s="247"/>
      <x:c r="M1924" s="113" t="str">
        <x:f>IF(A1924="","",IF(OR(D1924="",E1924=""),"",IF(E1924&lt;=D1924,1,0)))</x:f>
      </x:c>
      <x:c r="N1924" s="120" t="str">
        <x:f>IF(A1924="","",IF(OR(H1924="",I1924=""),"",IFERROR(I1924/H1924,0)))</x:f>
      </x:c>
      <x:c r="O1924" s="113" t="str">
        <x:f>IF(A1924="","",IF(OR(D1924="",E1924=""),"",MAX(0,E1924-D1924)))</x:f>
      </x:c>
      <x:c r="P1924" s="113" t="str">
        <x:f>IF(B1924="","",WEEKDAY(B1924,2))</x:f>
      </x:c>
      <x:c r="Q1924" s="113" t="str">
        <x:f>IF(B1924="","",MONTH(B1924))</x:f>
      </x:c>
      <x:c r="R1924" s="113" t="str">
        <x:f>IF(B1924="","",YEAR(B1924))</x:f>
      </x:c>
    </x:row>
    <x:row r="1925" ht="20" customHeight="1">
      <x:c r="A1925" s="247"/>
      <x:c r="B1925" s="248"/>
      <x:c r="C1925" s="247"/>
      <x:c r="D1925" s="248"/>
      <x:c r="E1925" s="248"/>
      <x:c r="F1925" s="247"/>
      <x:c r="G1925" s="247"/>
      <x:c r="H1925" s="247"/>
      <x:c r="I1925" s="247"/>
      <x:c r="J1925" s="249"/>
      <x:c r="K1925" s="247"/>
      <x:c r="L1925" s="247"/>
      <x:c r="M1925" s="113" t="str">
        <x:f>IF(A1925="","",IF(OR(D1925="",E1925=""),"",IF(E1925&lt;=D1925,1,0)))</x:f>
      </x:c>
      <x:c r="N1925" s="120" t="str">
        <x:f>IF(A1925="","",IF(OR(H1925="",I1925=""),"",IFERROR(I1925/H1925,0)))</x:f>
      </x:c>
      <x:c r="O1925" s="113" t="str">
        <x:f>IF(A1925="","",IF(OR(D1925="",E1925=""),"",MAX(0,E1925-D1925)))</x:f>
      </x:c>
      <x:c r="P1925" s="113" t="str">
        <x:f>IF(B1925="","",WEEKDAY(B1925,2))</x:f>
      </x:c>
      <x:c r="Q1925" s="113" t="str">
        <x:f>IF(B1925="","",MONTH(B1925))</x:f>
      </x:c>
      <x:c r="R1925" s="113" t="str">
        <x:f>IF(B1925="","",YEAR(B1925))</x:f>
      </x:c>
    </x:row>
    <x:row r="1926" ht="20" customHeight="1">
      <x:c r="A1926" s="247"/>
      <x:c r="B1926" s="248"/>
      <x:c r="C1926" s="247"/>
      <x:c r="D1926" s="248"/>
      <x:c r="E1926" s="248"/>
      <x:c r="F1926" s="247"/>
      <x:c r="G1926" s="247"/>
      <x:c r="H1926" s="247"/>
      <x:c r="I1926" s="247"/>
      <x:c r="J1926" s="249"/>
      <x:c r="K1926" s="247"/>
      <x:c r="L1926" s="247"/>
      <x:c r="M1926" s="113" t="str">
        <x:f>IF(A1926="","",IF(OR(D1926="",E1926=""),"",IF(E1926&lt;=D1926,1,0)))</x:f>
      </x:c>
      <x:c r="N1926" s="120" t="str">
        <x:f>IF(A1926="","",IF(OR(H1926="",I1926=""),"",IFERROR(I1926/H1926,0)))</x:f>
      </x:c>
      <x:c r="O1926" s="113" t="str">
        <x:f>IF(A1926="","",IF(OR(D1926="",E1926=""),"",MAX(0,E1926-D1926)))</x:f>
      </x:c>
      <x:c r="P1926" s="113" t="str">
        <x:f>IF(B1926="","",WEEKDAY(B1926,2))</x:f>
      </x:c>
      <x:c r="Q1926" s="113" t="str">
        <x:f>IF(B1926="","",MONTH(B1926))</x:f>
      </x:c>
      <x:c r="R1926" s="113" t="str">
        <x:f>IF(B1926="","",YEAR(B1926))</x:f>
      </x:c>
    </x:row>
    <x:row r="1927" ht="20" customHeight="1">
      <x:c r="A1927" s="247"/>
      <x:c r="B1927" s="248"/>
      <x:c r="C1927" s="247"/>
      <x:c r="D1927" s="248"/>
      <x:c r="E1927" s="248"/>
      <x:c r="F1927" s="247"/>
      <x:c r="G1927" s="247"/>
      <x:c r="H1927" s="247"/>
      <x:c r="I1927" s="247"/>
      <x:c r="J1927" s="249"/>
      <x:c r="K1927" s="247"/>
      <x:c r="L1927" s="247"/>
      <x:c r="M1927" s="113" t="str">
        <x:f>IF(A1927="","",IF(OR(D1927="",E1927=""),"",IF(E1927&lt;=D1927,1,0)))</x:f>
      </x:c>
      <x:c r="N1927" s="120" t="str">
        <x:f>IF(A1927="","",IF(OR(H1927="",I1927=""),"",IFERROR(I1927/H1927,0)))</x:f>
      </x:c>
      <x:c r="O1927" s="113" t="str">
        <x:f>IF(A1927="","",IF(OR(D1927="",E1927=""),"",MAX(0,E1927-D1927)))</x:f>
      </x:c>
      <x:c r="P1927" s="113" t="str">
        <x:f>IF(B1927="","",WEEKDAY(B1927,2))</x:f>
      </x:c>
      <x:c r="Q1927" s="113" t="str">
        <x:f>IF(B1927="","",MONTH(B1927))</x:f>
      </x:c>
      <x:c r="R1927" s="113" t="str">
        <x:f>IF(B1927="","",YEAR(B1927))</x:f>
      </x:c>
    </x:row>
    <x:row r="1928" ht="20" customHeight="1">
      <x:c r="A1928" s="247"/>
      <x:c r="B1928" s="248"/>
      <x:c r="C1928" s="247"/>
      <x:c r="D1928" s="248"/>
      <x:c r="E1928" s="248"/>
      <x:c r="F1928" s="247"/>
      <x:c r="G1928" s="247"/>
      <x:c r="H1928" s="247"/>
      <x:c r="I1928" s="247"/>
      <x:c r="J1928" s="249"/>
      <x:c r="K1928" s="247"/>
      <x:c r="L1928" s="247"/>
      <x:c r="M1928" s="113" t="str">
        <x:f>IF(A1928="","",IF(OR(D1928="",E1928=""),"",IF(E1928&lt;=D1928,1,0)))</x:f>
      </x:c>
      <x:c r="N1928" s="120" t="str">
        <x:f>IF(A1928="","",IF(OR(H1928="",I1928=""),"",IFERROR(I1928/H1928,0)))</x:f>
      </x:c>
      <x:c r="O1928" s="113" t="str">
        <x:f>IF(A1928="","",IF(OR(D1928="",E1928=""),"",MAX(0,E1928-D1928)))</x:f>
      </x:c>
      <x:c r="P1928" s="113" t="str">
        <x:f>IF(B1928="","",WEEKDAY(B1928,2))</x:f>
      </x:c>
      <x:c r="Q1928" s="113" t="str">
        <x:f>IF(B1928="","",MONTH(B1928))</x:f>
      </x:c>
      <x:c r="R1928" s="113" t="str">
        <x:f>IF(B1928="","",YEAR(B1928))</x:f>
      </x:c>
    </x:row>
    <x:row r="1929" ht="20" customHeight="1">
      <x:c r="A1929" s="247"/>
      <x:c r="B1929" s="248"/>
      <x:c r="C1929" s="247"/>
      <x:c r="D1929" s="248"/>
      <x:c r="E1929" s="248"/>
      <x:c r="F1929" s="247"/>
      <x:c r="G1929" s="247"/>
      <x:c r="H1929" s="247"/>
      <x:c r="I1929" s="247"/>
      <x:c r="J1929" s="249"/>
      <x:c r="K1929" s="247"/>
      <x:c r="L1929" s="247"/>
      <x:c r="M1929" s="113" t="str">
        <x:f>IF(A1929="","",IF(OR(D1929="",E1929=""),"",IF(E1929&lt;=D1929,1,0)))</x:f>
      </x:c>
      <x:c r="N1929" s="120" t="str">
        <x:f>IF(A1929="","",IF(OR(H1929="",I1929=""),"",IFERROR(I1929/H1929,0)))</x:f>
      </x:c>
      <x:c r="O1929" s="113" t="str">
        <x:f>IF(A1929="","",IF(OR(D1929="",E1929=""),"",MAX(0,E1929-D1929)))</x:f>
      </x:c>
      <x:c r="P1929" s="113" t="str">
        <x:f>IF(B1929="","",WEEKDAY(B1929,2))</x:f>
      </x:c>
      <x:c r="Q1929" s="113" t="str">
        <x:f>IF(B1929="","",MONTH(B1929))</x:f>
      </x:c>
      <x:c r="R1929" s="113" t="str">
        <x:f>IF(B1929="","",YEAR(B1929))</x:f>
      </x:c>
    </x:row>
    <x:row r="1930" ht="20" customHeight="1">
      <x:c r="A1930" s="247"/>
      <x:c r="B1930" s="248"/>
      <x:c r="C1930" s="247"/>
      <x:c r="D1930" s="248"/>
      <x:c r="E1930" s="248"/>
      <x:c r="F1930" s="247"/>
      <x:c r="G1930" s="247"/>
      <x:c r="H1930" s="247"/>
      <x:c r="I1930" s="247"/>
      <x:c r="J1930" s="249"/>
      <x:c r="K1930" s="247"/>
      <x:c r="L1930" s="247"/>
      <x:c r="M1930" s="113" t="str">
        <x:f>IF(A1930="","",IF(OR(D1930="",E1930=""),"",IF(E1930&lt;=D1930,1,0)))</x:f>
      </x:c>
      <x:c r="N1930" s="120" t="str">
        <x:f>IF(A1930="","",IF(OR(H1930="",I1930=""),"",IFERROR(I1930/H1930,0)))</x:f>
      </x:c>
      <x:c r="O1930" s="113" t="str">
        <x:f>IF(A1930="","",IF(OR(D1930="",E1930=""),"",MAX(0,E1930-D1930)))</x:f>
      </x:c>
      <x:c r="P1930" s="113" t="str">
        <x:f>IF(B1930="","",WEEKDAY(B1930,2))</x:f>
      </x:c>
      <x:c r="Q1930" s="113" t="str">
        <x:f>IF(B1930="","",MONTH(B1930))</x:f>
      </x:c>
      <x:c r="R1930" s="113" t="str">
        <x:f>IF(B1930="","",YEAR(B1930))</x:f>
      </x:c>
    </x:row>
    <x:row r="1931" ht="20" customHeight="1">
      <x:c r="A1931" s="247"/>
      <x:c r="B1931" s="248"/>
      <x:c r="C1931" s="247"/>
      <x:c r="D1931" s="248"/>
      <x:c r="E1931" s="248"/>
      <x:c r="F1931" s="247"/>
      <x:c r="G1931" s="247"/>
      <x:c r="H1931" s="247"/>
      <x:c r="I1931" s="247"/>
      <x:c r="J1931" s="249"/>
      <x:c r="K1931" s="247"/>
      <x:c r="L1931" s="247"/>
      <x:c r="M1931" s="113" t="str">
        <x:f>IF(A1931="","",IF(OR(D1931="",E1931=""),"",IF(E1931&lt;=D1931,1,0)))</x:f>
      </x:c>
      <x:c r="N1931" s="120" t="str">
        <x:f>IF(A1931="","",IF(OR(H1931="",I1931=""),"",IFERROR(I1931/H1931,0)))</x:f>
      </x:c>
      <x:c r="O1931" s="113" t="str">
        <x:f>IF(A1931="","",IF(OR(D1931="",E1931=""),"",MAX(0,E1931-D1931)))</x:f>
      </x:c>
      <x:c r="P1931" s="113" t="str">
        <x:f>IF(B1931="","",WEEKDAY(B1931,2))</x:f>
      </x:c>
      <x:c r="Q1931" s="113" t="str">
        <x:f>IF(B1931="","",MONTH(B1931))</x:f>
      </x:c>
      <x:c r="R1931" s="113" t="str">
        <x:f>IF(B1931="","",YEAR(B1931))</x:f>
      </x:c>
    </x:row>
    <x:row r="1932" ht="20" customHeight="1">
      <x:c r="A1932" s="247"/>
      <x:c r="B1932" s="248"/>
      <x:c r="C1932" s="247"/>
      <x:c r="D1932" s="248"/>
      <x:c r="E1932" s="248"/>
      <x:c r="F1932" s="247"/>
      <x:c r="G1932" s="247"/>
      <x:c r="H1932" s="247"/>
      <x:c r="I1932" s="247"/>
      <x:c r="J1932" s="249"/>
      <x:c r="K1932" s="247"/>
      <x:c r="L1932" s="247"/>
      <x:c r="M1932" s="113" t="str">
        <x:f>IF(A1932="","",IF(OR(D1932="",E1932=""),"",IF(E1932&lt;=D1932,1,0)))</x:f>
      </x:c>
      <x:c r="N1932" s="120" t="str">
        <x:f>IF(A1932="","",IF(OR(H1932="",I1932=""),"",IFERROR(I1932/H1932,0)))</x:f>
      </x:c>
      <x:c r="O1932" s="113" t="str">
        <x:f>IF(A1932="","",IF(OR(D1932="",E1932=""),"",MAX(0,E1932-D1932)))</x:f>
      </x:c>
      <x:c r="P1932" s="113" t="str">
        <x:f>IF(B1932="","",WEEKDAY(B1932,2))</x:f>
      </x:c>
      <x:c r="Q1932" s="113" t="str">
        <x:f>IF(B1932="","",MONTH(B1932))</x:f>
      </x:c>
      <x:c r="R1932" s="113" t="str">
        <x:f>IF(B1932="","",YEAR(B1932))</x:f>
      </x:c>
    </x:row>
    <x:row r="1933" ht="20" customHeight="1">
      <x:c r="A1933" s="247"/>
      <x:c r="B1933" s="248"/>
      <x:c r="C1933" s="247"/>
      <x:c r="D1933" s="248"/>
      <x:c r="E1933" s="248"/>
      <x:c r="F1933" s="247"/>
      <x:c r="G1933" s="247"/>
      <x:c r="H1933" s="247"/>
      <x:c r="I1933" s="247"/>
      <x:c r="J1933" s="249"/>
      <x:c r="K1933" s="247"/>
      <x:c r="L1933" s="247"/>
      <x:c r="M1933" s="113" t="str">
        <x:f>IF(A1933="","",IF(OR(D1933="",E1933=""),"",IF(E1933&lt;=D1933,1,0)))</x:f>
      </x:c>
      <x:c r="N1933" s="120" t="str">
        <x:f>IF(A1933="","",IF(OR(H1933="",I1933=""),"",IFERROR(I1933/H1933,0)))</x:f>
      </x:c>
      <x:c r="O1933" s="113" t="str">
        <x:f>IF(A1933="","",IF(OR(D1933="",E1933=""),"",MAX(0,E1933-D1933)))</x:f>
      </x:c>
      <x:c r="P1933" s="113" t="str">
        <x:f>IF(B1933="","",WEEKDAY(B1933,2))</x:f>
      </x:c>
      <x:c r="Q1933" s="113" t="str">
        <x:f>IF(B1933="","",MONTH(B1933))</x:f>
      </x:c>
      <x:c r="R1933" s="113" t="str">
        <x:f>IF(B1933="","",YEAR(B1933))</x:f>
      </x:c>
    </x:row>
    <x:row r="1934" ht="20" customHeight="1">
      <x:c r="A1934" s="247"/>
      <x:c r="B1934" s="248"/>
      <x:c r="C1934" s="247"/>
      <x:c r="D1934" s="248"/>
      <x:c r="E1934" s="248"/>
      <x:c r="F1934" s="247"/>
      <x:c r="G1934" s="247"/>
      <x:c r="H1934" s="247"/>
      <x:c r="I1934" s="247"/>
      <x:c r="J1934" s="249"/>
      <x:c r="K1934" s="247"/>
      <x:c r="L1934" s="247"/>
      <x:c r="M1934" s="113" t="str">
        <x:f>IF(A1934="","",IF(OR(D1934="",E1934=""),"",IF(E1934&lt;=D1934,1,0)))</x:f>
      </x:c>
      <x:c r="N1934" s="120" t="str">
        <x:f>IF(A1934="","",IF(OR(H1934="",I1934=""),"",IFERROR(I1934/H1934,0)))</x:f>
      </x:c>
      <x:c r="O1934" s="113" t="str">
        <x:f>IF(A1934="","",IF(OR(D1934="",E1934=""),"",MAX(0,E1934-D1934)))</x:f>
      </x:c>
      <x:c r="P1934" s="113" t="str">
        <x:f>IF(B1934="","",WEEKDAY(B1934,2))</x:f>
      </x:c>
      <x:c r="Q1934" s="113" t="str">
        <x:f>IF(B1934="","",MONTH(B1934))</x:f>
      </x:c>
      <x:c r="R1934" s="113" t="str">
        <x:f>IF(B1934="","",YEAR(B1934))</x:f>
      </x:c>
    </x:row>
    <x:row r="1935" ht="20" customHeight="1">
      <x:c r="A1935" s="247"/>
      <x:c r="B1935" s="248"/>
      <x:c r="C1935" s="247"/>
      <x:c r="D1935" s="248"/>
      <x:c r="E1935" s="248"/>
      <x:c r="F1935" s="247"/>
      <x:c r="G1935" s="247"/>
      <x:c r="H1935" s="247"/>
      <x:c r="I1935" s="247"/>
      <x:c r="J1935" s="249"/>
      <x:c r="K1935" s="247"/>
      <x:c r="L1935" s="247"/>
      <x:c r="M1935" s="113" t="str">
        <x:f>IF(A1935="","",IF(OR(D1935="",E1935=""),"",IF(E1935&lt;=D1935,1,0)))</x:f>
      </x:c>
      <x:c r="N1935" s="120" t="str">
        <x:f>IF(A1935="","",IF(OR(H1935="",I1935=""),"",IFERROR(I1935/H1935,0)))</x:f>
      </x:c>
      <x:c r="O1935" s="113" t="str">
        <x:f>IF(A1935="","",IF(OR(D1935="",E1935=""),"",MAX(0,E1935-D1935)))</x:f>
      </x:c>
      <x:c r="P1935" s="113" t="str">
        <x:f>IF(B1935="","",WEEKDAY(B1935,2))</x:f>
      </x:c>
      <x:c r="Q1935" s="113" t="str">
        <x:f>IF(B1935="","",MONTH(B1935))</x:f>
      </x:c>
      <x:c r="R1935" s="113" t="str">
        <x:f>IF(B1935="","",YEAR(B1935))</x:f>
      </x:c>
    </x:row>
    <x:row r="1936" ht="20" customHeight="1">
      <x:c r="A1936" s="247"/>
      <x:c r="B1936" s="248"/>
      <x:c r="C1936" s="247"/>
      <x:c r="D1936" s="248"/>
      <x:c r="E1936" s="248"/>
      <x:c r="F1936" s="247"/>
      <x:c r="G1936" s="247"/>
      <x:c r="H1936" s="247"/>
      <x:c r="I1936" s="247"/>
      <x:c r="J1936" s="249"/>
      <x:c r="K1936" s="247"/>
      <x:c r="L1936" s="247"/>
      <x:c r="M1936" s="113" t="str">
        <x:f>IF(A1936="","",IF(OR(D1936="",E1936=""),"",IF(E1936&lt;=D1936,1,0)))</x:f>
      </x:c>
      <x:c r="N1936" s="120" t="str">
        <x:f>IF(A1936="","",IF(OR(H1936="",I1936=""),"",IFERROR(I1936/H1936,0)))</x:f>
      </x:c>
      <x:c r="O1936" s="113" t="str">
        <x:f>IF(A1936="","",IF(OR(D1936="",E1936=""),"",MAX(0,E1936-D1936)))</x:f>
      </x:c>
      <x:c r="P1936" s="113" t="str">
        <x:f>IF(B1936="","",WEEKDAY(B1936,2))</x:f>
      </x:c>
      <x:c r="Q1936" s="113" t="str">
        <x:f>IF(B1936="","",MONTH(B1936))</x:f>
      </x:c>
      <x:c r="R1936" s="113" t="str">
        <x:f>IF(B1936="","",YEAR(B1936))</x:f>
      </x:c>
    </x:row>
    <x:row r="1937" ht="20" customHeight="1">
      <x:c r="A1937" s="247"/>
      <x:c r="B1937" s="248"/>
      <x:c r="C1937" s="247"/>
      <x:c r="D1937" s="248"/>
      <x:c r="E1937" s="248"/>
      <x:c r="F1937" s="247"/>
      <x:c r="G1937" s="247"/>
      <x:c r="H1937" s="247"/>
      <x:c r="I1937" s="247"/>
      <x:c r="J1937" s="249"/>
      <x:c r="K1937" s="247"/>
      <x:c r="L1937" s="247"/>
      <x:c r="M1937" s="113" t="str">
        <x:f>IF(A1937="","",IF(OR(D1937="",E1937=""),"",IF(E1937&lt;=D1937,1,0)))</x:f>
      </x:c>
      <x:c r="N1937" s="120" t="str">
        <x:f>IF(A1937="","",IF(OR(H1937="",I1937=""),"",IFERROR(I1937/H1937,0)))</x:f>
      </x:c>
      <x:c r="O1937" s="113" t="str">
        <x:f>IF(A1937="","",IF(OR(D1937="",E1937=""),"",MAX(0,E1937-D1937)))</x:f>
      </x:c>
      <x:c r="P1937" s="113" t="str">
        <x:f>IF(B1937="","",WEEKDAY(B1937,2))</x:f>
      </x:c>
      <x:c r="Q1937" s="113" t="str">
        <x:f>IF(B1937="","",MONTH(B1937))</x:f>
      </x:c>
      <x:c r="R1937" s="113" t="str">
        <x:f>IF(B1937="","",YEAR(B1937))</x:f>
      </x:c>
    </x:row>
    <x:row r="1938" ht="20" customHeight="1">
      <x:c r="A1938" s="247"/>
      <x:c r="B1938" s="248"/>
      <x:c r="C1938" s="247"/>
      <x:c r="D1938" s="248"/>
      <x:c r="E1938" s="248"/>
      <x:c r="F1938" s="247"/>
      <x:c r="G1938" s="247"/>
      <x:c r="H1938" s="247"/>
      <x:c r="I1938" s="247"/>
      <x:c r="J1938" s="249"/>
      <x:c r="K1938" s="247"/>
      <x:c r="L1938" s="247"/>
      <x:c r="M1938" s="113" t="str">
        <x:f>IF(A1938="","",IF(OR(D1938="",E1938=""),"",IF(E1938&lt;=D1938,1,0)))</x:f>
      </x:c>
      <x:c r="N1938" s="120" t="str">
        <x:f>IF(A1938="","",IF(OR(H1938="",I1938=""),"",IFERROR(I1938/H1938,0)))</x:f>
      </x:c>
      <x:c r="O1938" s="113" t="str">
        <x:f>IF(A1938="","",IF(OR(D1938="",E1938=""),"",MAX(0,E1938-D1938)))</x:f>
      </x:c>
      <x:c r="P1938" s="113" t="str">
        <x:f>IF(B1938="","",WEEKDAY(B1938,2))</x:f>
      </x:c>
      <x:c r="Q1938" s="113" t="str">
        <x:f>IF(B1938="","",MONTH(B1938))</x:f>
      </x:c>
      <x:c r="R1938" s="113" t="str">
        <x:f>IF(B1938="","",YEAR(B1938))</x:f>
      </x:c>
    </x:row>
    <x:row r="1939" ht="20" customHeight="1">
      <x:c r="A1939" s="247"/>
      <x:c r="B1939" s="248"/>
      <x:c r="C1939" s="247"/>
      <x:c r="D1939" s="248"/>
      <x:c r="E1939" s="248"/>
      <x:c r="F1939" s="247"/>
      <x:c r="G1939" s="247"/>
      <x:c r="H1939" s="247"/>
      <x:c r="I1939" s="247"/>
      <x:c r="J1939" s="249"/>
      <x:c r="K1939" s="247"/>
      <x:c r="L1939" s="247"/>
      <x:c r="M1939" s="113" t="str">
        <x:f>IF(A1939="","",IF(OR(D1939="",E1939=""),"",IF(E1939&lt;=D1939,1,0)))</x:f>
      </x:c>
      <x:c r="N1939" s="120" t="str">
        <x:f>IF(A1939="","",IF(OR(H1939="",I1939=""),"",IFERROR(I1939/H1939,0)))</x:f>
      </x:c>
      <x:c r="O1939" s="113" t="str">
        <x:f>IF(A1939="","",IF(OR(D1939="",E1939=""),"",MAX(0,E1939-D1939)))</x:f>
      </x:c>
      <x:c r="P1939" s="113" t="str">
        <x:f>IF(B1939="","",WEEKDAY(B1939,2))</x:f>
      </x:c>
      <x:c r="Q1939" s="113" t="str">
        <x:f>IF(B1939="","",MONTH(B1939))</x:f>
      </x:c>
      <x:c r="R1939" s="113" t="str">
        <x:f>IF(B1939="","",YEAR(B1939))</x:f>
      </x:c>
    </x:row>
    <x:row r="1940" ht="20" customHeight="1">
      <x:c r="A1940" s="247"/>
      <x:c r="B1940" s="248"/>
      <x:c r="C1940" s="247"/>
      <x:c r="D1940" s="248"/>
      <x:c r="E1940" s="248"/>
      <x:c r="F1940" s="247"/>
      <x:c r="G1940" s="247"/>
      <x:c r="H1940" s="247"/>
      <x:c r="I1940" s="247"/>
      <x:c r="J1940" s="249"/>
      <x:c r="K1940" s="247"/>
      <x:c r="L1940" s="247"/>
      <x:c r="M1940" s="113" t="str">
        <x:f>IF(A1940="","",IF(OR(D1940="",E1940=""),"",IF(E1940&lt;=D1940,1,0)))</x:f>
      </x:c>
      <x:c r="N1940" s="120" t="str">
        <x:f>IF(A1940="","",IF(OR(H1940="",I1940=""),"",IFERROR(I1940/H1940,0)))</x:f>
      </x:c>
      <x:c r="O1940" s="113" t="str">
        <x:f>IF(A1940="","",IF(OR(D1940="",E1940=""),"",MAX(0,E1940-D1940)))</x:f>
      </x:c>
      <x:c r="P1940" s="113" t="str">
        <x:f>IF(B1940="","",WEEKDAY(B1940,2))</x:f>
      </x:c>
      <x:c r="Q1940" s="113" t="str">
        <x:f>IF(B1940="","",MONTH(B1940))</x:f>
      </x:c>
      <x:c r="R1940" s="113" t="str">
        <x:f>IF(B1940="","",YEAR(B1940))</x:f>
      </x:c>
    </x:row>
    <x:row r="1941" ht="20" customHeight="1">
      <x:c r="A1941" s="247"/>
      <x:c r="B1941" s="248"/>
      <x:c r="C1941" s="247"/>
      <x:c r="D1941" s="248"/>
      <x:c r="E1941" s="248"/>
      <x:c r="F1941" s="247"/>
      <x:c r="G1941" s="247"/>
      <x:c r="H1941" s="247"/>
      <x:c r="I1941" s="247"/>
      <x:c r="J1941" s="249"/>
      <x:c r="K1941" s="247"/>
      <x:c r="L1941" s="247"/>
      <x:c r="M1941" s="113" t="str">
        <x:f>IF(A1941="","",IF(OR(D1941="",E1941=""),"",IF(E1941&lt;=D1941,1,0)))</x:f>
      </x:c>
      <x:c r="N1941" s="120" t="str">
        <x:f>IF(A1941="","",IF(OR(H1941="",I1941=""),"",IFERROR(I1941/H1941,0)))</x:f>
      </x:c>
      <x:c r="O1941" s="113" t="str">
        <x:f>IF(A1941="","",IF(OR(D1941="",E1941=""),"",MAX(0,E1941-D1941)))</x:f>
      </x:c>
      <x:c r="P1941" s="113" t="str">
        <x:f>IF(B1941="","",WEEKDAY(B1941,2))</x:f>
      </x:c>
      <x:c r="Q1941" s="113" t="str">
        <x:f>IF(B1941="","",MONTH(B1941))</x:f>
      </x:c>
      <x:c r="R1941" s="113" t="str">
        <x:f>IF(B1941="","",YEAR(B1941))</x:f>
      </x:c>
    </x:row>
    <x:row r="1942" ht="20" customHeight="1">
      <x:c r="A1942" s="247"/>
      <x:c r="B1942" s="248"/>
      <x:c r="C1942" s="247"/>
      <x:c r="D1942" s="248"/>
      <x:c r="E1942" s="248"/>
      <x:c r="F1942" s="247"/>
      <x:c r="G1942" s="247"/>
      <x:c r="H1942" s="247"/>
      <x:c r="I1942" s="247"/>
      <x:c r="J1942" s="249"/>
      <x:c r="K1942" s="247"/>
      <x:c r="L1942" s="247"/>
      <x:c r="M1942" s="113" t="str">
        <x:f>IF(A1942="","",IF(OR(D1942="",E1942=""),"",IF(E1942&lt;=D1942,1,0)))</x:f>
      </x:c>
      <x:c r="N1942" s="120" t="str">
        <x:f>IF(A1942="","",IF(OR(H1942="",I1942=""),"",IFERROR(I1942/H1942,0)))</x:f>
      </x:c>
      <x:c r="O1942" s="113" t="str">
        <x:f>IF(A1942="","",IF(OR(D1942="",E1942=""),"",MAX(0,E1942-D1942)))</x:f>
      </x:c>
      <x:c r="P1942" s="113" t="str">
        <x:f>IF(B1942="","",WEEKDAY(B1942,2))</x:f>
      </x:c>
      <x:c r="Q1942" s="113" t="str">
        <x:f>IF(B1942="","",MONTH(B1942))</x:f>
      </x:c>
      <x:c r="R1942" s="113" t="str">
        <x:f>IF(B1942="","",YEAR(B1942))</x:f>
      </x:c>
    </x:row>
    <x:row r="1943" ht="20" customHeight="1">
      <x:c r="A1943" s="247"/>
      <x:c r="B1943" s="248"/>
      <x:c r="C1943" s="247"/>
      <x:c r="D1943" s="248"/>
      <x:c r="E1943" s="248"/>
      <x:c r="F1943" s="247"/>
      <x:c r="G1943" s="247"/>
      <x:c r="H1943" s="247"/>
      <x:c r="I1943" s="247"/>
      <x:c r="J1943" s="249"/>
      <x:c r="K1943" s="247"/>
      <x:c r="L1943" s="247"/>
      <x:c r="M1943" s="113" t="str">
        <x:f>IF(A1943="","",IF(OR(D1943="",E1943=""),"",IF(E1943&lt;=D1943,1,0)))</x:f>
      </x:c>
      <x:c r="N1943" s="120" t="str">
        <x:f>IF(A1943="","",IF(OR(H1943="",I1943=""),"",IFERROR(I1943/H1943,0)))</x:f>
      </x:c>
      <x:c r="O1943" s="113" t="str">
        <x:f>IF(A1943="","",IF(OR(D1943="",E1943=""),"",MAX(0,E1943-D1943)))</x:f>
      </x:c>
      <x:c r="P1943" s="113" t="str">
        <x:f>IF(B1943="","",WEEKDAY(B1943,2))</x:f>
      </x:c>
      <x:c r="Q1943" s="113" t="str">
        <x:f>IF(B1943="","",MONTH(B1943))</x:f>
      </x:c>
      <x:c r="R1943" s="113" t="str">
        <x:f>IF(B1943="","",YEAR(B1943))</x:f>
      </x:c>
    </x:row>
    <x:row r="1944" ht="20" customHeight="1">
      <x:c r="A1944" s="247"/>
      <x:c r="B1944" s="248"/>
      <x:c r="C1944" s="247"/>
      <x:c r="D1944" s="248"/>
      <x:c r="E1944" s="248"/>
      <x:c r="F1944" s="247"/>
      <x:c r="G1944" s="247"/>
      <x:c r="H1944" s="247"/>
      <x:c r="I1944" s="247"/>
      <x:c r="J1944" s="249"/>
      <x:c r="K1944" s="247"/>
      <x:c r="L1944" s="247"/>
      <x:c r="M1944" s="113" t="str">
        <x:f>IF(A1944="","",IF(OR(D1944="",E1944=""),"",IF(E1944&lt;=D1944,1,0)))</x:f>
      </x:c>
      <x:c r="N1944" s="120" t="str">
        <x:f>IF(A1944="","",IF(OR(H1944="",I1944=""),"",IFERROR(I1944/H1944,0)))</x:f>
      </x:c>
      <x:c r="O1944" s="113" t="str">
        <x:f>IF(A1944="","",IF(OR(D1944="",E1944=""),"",MAX(0,E1944-D1944)))</x:f>
      </x:c>
      <x:c r="P1944" s="113" t="str">
        <x:f>IF(B1944="","",WEEKDAY(B1944,2))</x:f>
      </x:c>
      <x:c r="Q1944" s="113" t="str">
        <x:f>IF(B1944="","",MONTH(B1944))</x:f>
      </x:c>
      <x:c r="R1944" s="113" t="str">
        <x:f>IF(B1944="","",YEAR(B1944))</x:f>
      </x:c>
    </x:row>
    <x:row r="1945" ht="20" customHeight="1">
      <x:c r="A1945" s="247"/>
      <x:c r="B1945" s="248"/>
      <x:c r="C1945" s="247"/>
      <x:c r="D1945" s="248"/>
      <x:c r="E1945" s="248"/>
      <x:c r="F1945" s="247"/>
      <x:c r="G1945" s="247"/>
      <x:c r="H1945" s="247"/>
      <x:c r="I1945" s="247"/>
      <x:c r="J1945" s="249"/>
      <x:c r="K1945" s="247"/>
      <x:c r="L1945" s="247"/>
      <x:c r="M1945" s="113" t="str">
        <x:f>IF(A1945="","",IF(OR(D1945="",E1945=""),"",IF(E1945&lt;=D1945,1,0)))</x:f>
      </x:c>
      <x:c r="N1945" s="120" t="str">
        <x:f>IF(A1945="","",IF(OR(H1945="",I1945=""),"",IFERROR(I1945/H1945,0)))</x:f>
      </x:c>
      <x:c r="O1945" s="113" t="str">
        <x:f>IF(A1945="","",IF(OR(D1945="",E1945=""),"",MAX(0,E1945-D1945)))</x:f>
      </x:c>
      <x:c r="P1945" s="113" t="str">
        <x:f>IF(B1945="","",WEEKDAY(B1945,2))</x:f>
      </x:c>
      <x:c r="Q1945" s="113" t="str">
        <x:f>IF(B1945="","",MONTH(B1945))</x:f>
      </x:c>
      <x:c r="R1945" s="113" t="str">
        <x:f>IF(B1945="","",YEAR(B1945))</x:f>
      </x:c>
    </x:row>
    <x:row r="1946" ht="20" customHeight="1">
      <x:c r="A1946" s="247"/>
      <x:c r="B1946" s="248"/>
      <x:c r="C1946" s="247"/>
      <x:c r="D1946" s="248"/>
      <x:c r="E1946" s="248"/>
      <x:c r="F1946" s="247"/>
      <x:c r="G1946" s="247"/>
      <x:c r="H1946" s="247"/>
      <x:c r="I1946" s="247"/>
      <x:c r="J1946" s="249"/>
      <x:c r="K1946" s="247"/>
      <x:c r="L1946" s="247"/>
      <x:c r="M1946" s="113" t="str">
        <x:f>IF(A1946="","",IF(OR(D1946="",E1946=""),"",IF(E1946&lt;=D1946,1,0)))</x:f>
      </x:c>
      <x:c r="N1946" s="120" t="str">
        <x:f>IF(A1946="","",IF(OR(H1946="",I1946=""),"",IFERROR(I1946/H1946,0)))</x:f>
      </x:c>
      <x:c r="O1946" s="113" t="str">
        <x:f>IF(A1946="","",IF(OR(D1946="",E1946=""),"",MAX(0,E1946-D1946)))</x:f>
      </x:c>
      <x:c r="P1946" s="113" t="str">
        <x:f>IF(B1946="","",WEEKDAY(B1946,2))</x:f>
      </x:c>
      <x:c r="Q1946" s="113" t="str">
        <x:f>IF(B1946="","",MONTH(B1946))</x:f>
      </x:c>
      <x:c r="R1946" s="113" t="str">
        <x:f>IF(B1946="","",YEAR(B1946))</x:f>
      </x:c>
    </x:row>
    <x:row r="1947" ht="20" customHeight="1">
      <x:c r="A1947" s="247"/>
      <x:c r="B1947" s="248"/>
      <x:c r="C1947" s="247"/>
      <x:c r="D1947" s="248"/>
      <x:c r="E1947" s="248"/>
      <x:c r="F1947" s="247"/>
      <x:c r="G1947" s="247"/>
      <x:c r="H1947" s="247"/>
      <x:c r="I1947" s="247"/>
      <x:c r="J1947" s="249"/>
      <x:c r="K1947" s="247"/>
      <x:c r="L1947" s="247"/>
      <x:c r="M1947" s="113" t="str">
        <x:f>IF(A1947="","",IF(OR(D1947="",E1947=""),"",IF(E1947&lt;=D1947,1,0)))</x:f>
      </x:c>
      <x:c r="N1947" s="120" t="str">
        <x:f>IF(A1947="","",IF(OR(H1947="",I1947=""),"",IFERROR(I1947/H1947,0)))</x:f>
      </x:c>
      <x:c r="O1947" s="113" t="str">
        <x:f>IF(A1947="","",IF(OR(D1947="",E1947=""),"",MAX(0,E1947-D1947)))</x:f>
      </x:c>
      <x:c r="P1947" s="113" t="str">
        <x:f>IF(B1947="","",WEEKDAY(B1947,2))</x:f>
      </x:c>
      <x:c r="Q1947" s="113" t="str">
        <x:f>IF(B1947="","",MONTH(B1947))</x:f>
      </x:c>
      <x:c r="R1947" s="113" t="str">
        <x:f>IF(B1947="","",YEAR(B1947))</x:f>
      </x:c>
    </x:row>
    <x:row r="1948" ht="20" customHeight="1">
      <x:c r="A1948" s="247"/>
      <x:c r="B1948" s="248"/>
      <x:c r="C1948" s="247"/>
      <x:c r="D1948" s="248"/>
      <x:c r="E1948" s="248"/>
      <x:c r="F1948" s="247"/>
      <x:c r="G1948" s="247"/>
      <x:c r="H1948" s="247"/>
      <x:c r="I1948" s="247"/>
      <x:c r="J1948" s="249"/>
      <x:c r="K1948" s="247"/>
      <x:c r="L1948" s="247"/>
      <x:c r="M1948" s="113" t="str">
        <x:f>IF(A1948="","",IF(OR(D1948="",E1948=""),"",IF(E1948&lt;=D1948,1,0)))</x:f>
      </x:c>
      <x:c r="N1948" s="120" t="str">
        <x:f>IF(A1948="","",IF(OR(H1948="",I1948=""),"",IFERROR(I1948/H1948,0)))</x:f>
      </x:c>
      <x:c r="O1948" s="113" t="str">
        <x:f>IF(A1948="","",IF(OR(D1948="",E1948=""),"",MAX(0,E1948-D1948)))</x:f>
      </x:c>
      <x:c r="P1948" s="113" t="str">
        <x:f>IF(B1948="","",WEEKDAY(B1948,2))</x:f>
      </x:c>
      <x:c r="Q1948" s="113" t="str">
        <x:f>IF(B1948="","",MONTH(B1948))</x:f>
      </x:c>
      <x:c r="R1948" s="113" t="str">
        <x:f>IF(B1948="","",YEAR(B1948))</x:f>
      </x:c>
    </x:row>
    <x:row r="1949" ht="20" customHeight="1">
      <x:c r="A1949" s="247"/>
      <x:c r="B1949" s="248"/>
      <x:c r="C1949" s="247"/>
      <x:c r="D1949" s="248"/>
      <x:c r="E1949" s="248"/>
      <x:c r="F1949" s="247"/>
      <x:c r="G1949" s="247"/>
      <x:c r="H1949" s="247"/>
      <x:c r="I1949" s="247"/>
      <x:c r="J1949" s="249"/>
      <x:c r="K1949" s="247"/>
      <x:c r="L1949" s="247"/>
      <x:c r="M1949" s="113" t="str">
        <x:f>IF(A1949="","",IF(OR(D1949="",E1949=""),"",IF(E1949&lt;=D1949,1,0)))</x:f>
      </x:c>
      <x:c r="N1949" s="120" t="str">
        <x:f>IF(A1949="","",IF(OR(H1949="",I1949=""),"",IFERROR(I1949/H1949,0)))</x:f>
      </x:c>
      <x:c r="O1949" s="113" t="str">
        <x:f>IF(A1949="","",IF(OR(D1949="",E1949=""),"",MAX(0,E1949-D1949)))</x:f>
      </x:c>
      <x:c r="P1949" s="113" t="str">
        <x:f>IF(B1949="","",WEEKDAY(B1949,2))</x:f>
      </x:c>
      <x:c r="Q1949" s="113" t="str">
        <x:f>IF(B1949="","",MONTH(B1949))</x:f>
      </x:c>
      <x:c r="R1949" s="113" t="str">
        <x:f>IF(B1949="","",YEAR(B1949))</x:f>
      </x:c>
    </x:row>
    <x:row r="1950" ht="20" customHeight="1">
      <x:c r="A1950" s="247"/>
      <x:c r="B1950" s="248"/>
      <x:c r="C1950" s="247"/>
      <x:c r="D1950" s="248"/>
      <x:c r="E1950" s="248"/>
      <x:c r="F1950" s="247"/>
      <x:c r="G1950" s="247"/>
      <x:c r="H1950" s="247"/>
      <x:c r="I1950" s="247"/>
      <x:c r="J1950" s="249"/>
      <x:c r="K1950" s="247"/>
      <x:c r="L1950" s="247"/>
      <x:c r="M1950" s="113" t="str">
        <x:f>IF(A1950="","",IF(OR(D1950="",E1950=""),"",IF(E1950&lt;=D1950,1,0)))</x:f>
      </x:c>
      <x:c r="N1950" s="120" t="str">
        <x:f>IF(A1950="","",IF(OR(H1950="",I1950=""),"",IFERROR(I1950/H1950,0)))</x:f>
      </x:c>
      <x:c r="O1950" s="113" t="str">
        <x:f>IF(A1950="","",IF(OR(D1950="",E1950=""),"",MAX(0,E1950-D1950)))</x:f>
      </x:c>
      <x:c r="P1950" s="113" t="str">
        <x:f>IF(B1950="","",WEEKDAY(B1950,2))</x:f>
      </x:c>
      <x:c r="Q1950" s="113" t="str">
        <x:f>IF(B1950="","",MONTH(B1950))</x:f>
      </x:c>
      <x:c r="R1950" s="113" t="str">
        <x:f>IF(B1950="","",YEAR(B1950))</x:f>
      </x:c>
    </x:row>
    <x:row r="1951" ht="20" customHeight="1">
      <x:c r="A1951" s="247"/>
      <x:c r="B1951" s="248"/>
      <x:c r="C1951" s="247"/>
      <x:c r="D1951" s="248"/>
      <x:c r="E1951" s="248"/>
      <x:c r="F1951" s="247"/>
      <x:c r="G1951" s="247"/>
      <x:c r="H1951" s="247"/>
      <x:c r="I1951" s="247"/>
      <x:c r="J1951" s="249"/>
      <x:c r="K1951" s="247"/>
      <x:c r="L1951" s="247"/>
      <x:c r="M1951" s="113" t="str">
        <x:f>IF(A1951="","",IF(OR(D1951="",E1951=""),"",IF(E1951&lt;=D1951,1,0)))</x:f>
      </x:c>
      <x:c r="N1951" s="120" t="str">
        <x:f>IF(A1951="","",IF(OR(H1951="",I1951=""),"",IFERROR(I1951/H1951,0)))</x:f>
      </x:c>
      <x:c r="O1951" s="113" t="str">
        <x:f>IF(A1951="","",IF(OR(D1951="",E1951=""),"",MAX(0,E1951-D1951)))</x:f>
      </x:c>
      <x:c r="P1951" s="113" t="str">
        <x:f>IF(B1951="","",WEEKDAY(B1951,2))</x:f>
      </x:c>
      <x:c r="Q1951" s="113" t="str">
        <x:f>IF(B1951="","",MONTH(B1951))</x:f>
      </x:c>
      <x:c r="R1951" s="113" t="str">
        <x:f>IF(B1951="","",YEAR(B1951))</x:f>
      </x:c>
    </x:row>
    <x:row r="1952" ht="20" customHeight="1">
      <x:c r="A1952" s="247"/>
      <x:c r="B1952" s="248"/>
      <x:c r="C1952" s="247"/>
      <x:c r="D1952" s="248"/>
      <x:c r="E1952" s="248"/>
      <x:c r="F1952" s="247"/>
      <x:c r="G1952" s="247"/>
      <x:c r="H1952" s="247"/>
      <x:c r="I1952" s="247"/>
      <x:c r="J1952" s="249"/>
      <x:c r="K1952" s="247"/>
      <x:c r="L1952" s="247"/>
      <x:c r="M1952" s="113" t="str">
        <x:f>IF(A1952="","",IF(OR(D1952="",E1952=""),"",IF(E1952&lt;=D1952,1,0)))</x:f>
      </x:c>
      <x:c r="N1952" s="120" t="str">
        <x:f>IF(A1952="","",IF(OR(H1952="",I1952=""),"",IFERROR(I1952/H1952,0)))</x:f>
      </x:c>
      <x:c r="O1952" s="113" t="str">
        <x:f>IF(A1952="","",IF(OR(D1952="",E1952=""),"",MAX(0,E1952-D1952)))</x:f>
      </x:c>
      <x:c r="P1952" s="113" t="str">
        <x:f>IF(B1952="","",WEEKDAY(B1952,2))</x:f>
      </x:c>
      <x:c r="Q1952" s="113" t="str">
        <x:f>IF(B1952="","",MONTH(B1952))</x:f>
      </x:c>
      <x:c r="R1952" s="113" t="str">
        <x:f>IF(B1952="","",YEAR(B1952))</x:f>
      </x:c>
    </x:row>
    <x:row r="1953" ht="20" customHeight="1">
      <x:c r="A1953" s="247"/>
      <x:c r="B1953" s="248"/>
      <x:c r="C1953" s="247"/>
      <x:c r="D1953" s="248"/>
      <x:c r="E1953" s="248"/>
      <x:c r="F1953" s="247"/>
      <x:c r="G1953" s="247"/>
      <x:c r="H1953" s="247"/>
      <x:c r="I1953" s="247"/>
      <x:c r="J1953" s="249"/>
      <x:c r="K1953" s="247"/>
      <x:c r="L1953" s="247"/>
      <x:c r="M1953" s="113" t="str">
        <x:f>IF(A1953="","",IF(OR(D1953="",E1953=""),"",IF(E1953&lt;=D1953,1,0)))</x:f>
      </x:c>
      <x:c r="N1953" s="120" t="str">
        <x:f>IF(A1953="","",IF(OR(H1953="",I1953=""),"",IFERROR(I1953/H1953,0)))</x:f>
      </x:c>
      <x:c r="O1953" s="113" t="str">
        <x:f>IF(A1953="","",IF(OR(D1953="",E1953=""),"",MAX(0,E1953-D1953)))</x:f>
      </x:c>
      <x:c r="P1953" s="113" t="str">
        <x:f>IF(B1953="","",WEEKDAY(B1953,2))</x:f>
      </x:c>
      <x:c r="Q1953" s="113" t="str">
        <x:f>IF(B1953="","",MONTH(B1953))</x:f>
      </x:c>
      <x:c r="R1953" s="113" t="str">
        <x:f>IF(B1953="","",YEAR(B1953))</x:f>
      </x:c>
    </x:row>
    <x:row r="1954" ht="20" customHeight="1">
      <x:c r="A1954" s="247"/>
      <x:c r="B1954" s="248"/>
      <x:c r="C1954" s="247"/>
      <x:c r="D1954" s="248"/>
      <x:c r="E1954" s="248"/>
      <x:c r="F1954" s="247"/>
      <x:c r="G1954" s="247"/>
      <x:c r="H1954" s="247"/>
      <x:c r="I1954" s="247"/>
      <x:c r="J1954" s="249"/>
      <x:c r="K1954" s="247"/>
      <x:c r="L1954" s="247"/>
      <x:c r="M1954" s="113" t="str">
        <x:f>IF(A1954="","",IF(OR(D1954="",E1954=""),"",IF(E1954&lt;=D1954,1,0)))</x:f>
      </x:c>
      <x:c r="N1954" s="120" t="str">
        <x:f>IF(A1954="","",IF(OR(H1954="",I1954=""),"",IFERROR(I1954/H1954,0)))</x:f>
      </x:c>
      <x:c r="O1954" s="113" t="str">
        <x:f>IF(A1954="","",IF(OR(D1954="",E1954=""),"",MAX(0,E1954-D1954)))</x:f>
      </x:c>
      <x:c r="P1954" s="113" t="str">
        <x:f>IF(B1954="","",WEEKDAY(B1954,2))</x:f>
      </x:c>
      <x:c r="Q1954" s="113" t="str">
        <x:f>IF(B1954="","",MONTH(B1954))</x:f>
      </x:c>
      <x:c r="R1954" s="113" t="str">
        <x:f>IF(B1954="","",YEAR(B1954))</x:f>
      </x:c>
    </x:row>
    <x:row r="1955" ht="20" customHeight="1">
      <x:c r="A1955" s="247"/>
      <x:c r="B1955" s="248"/>
      <x:c r="C1955" s="247"/>
      <x:c r="D1955" s="248"/>
      <x:c r="E1955" s="248"/>
      <x:c r="F1955" s="247"/>
      <x:c r="G1955" s="247"/>
      <x:c r="H1955" s="247"/>
      <x:c r="I1955" s="247"/>
      <x:c r="J1955" s="249"/>
      <x:c r="K1955" s="247"/>
      <x:c r="L1955" s="247"/>
      <x:c r="M1955" s="113" t="str">
        <x:f>IF(A1955="","",IF(OR(D1955="",E1955=""),"",IF(E1955&lt;=D1955,1,0)))</x:f>
      </x:c>
      <x:c r="N1955" s="120" t="str">
        <x:f>IF(A1955="","",IF(OR(H1955="",I1955=""),"",IFERROR(I1955/H1955,0)))</x:f>
      </x:c>
      <x:c r="O1955" s="113" t="str">
        <x:f>IF(A1955="","",IF(OR(D1955="",E1955=""),"",MAX(0,E1955-D1955)))</x:f>
      </x:c>
      <x:c r="P1955" s="113" t="str">
        <x:f>IF(B1955="","",WEEKDAY(B1955,2))</x:f>
      </x:c>
      <x:c r="Q1955" s="113" t="str">
        <x:f>IF(B1955="","",MONTH(B1955))</x:f>
      </x:c>
      <x:c r="R1955" s="113" t="str">
        <x:f>IF(B1955="","",YEAR(B1955))</x:f>
      </x:c>
    </x:row>
    <x:row r="1956" ht="20" customHeight="1">
      <x:c r="A1956" s="247"/>
      <x:c r="B1956" s="248"/>
      <x:c r="C1956" s="247"/>
      <x:c r="D1956" s="248"/>
      <x:c r="E1956" s="248"/>
      <x:c r="F1956" s="247"/>
      <x:c r="G1956" s="247"/>
      <x:c r="H1956" s="247"/>
      <x:c r="I1956" s="247"/>
      <x:c r="J1956" s="249"/>
      <x:c r="K1956" s="247"/>
      <x:c r="L1956" s="247"/>
      <x:c r="M1956" s="113" t="str">
        <x:f>IF(A1956="","",IF(OR(D1956="",E1956=""),"",IF(E1956&lt;=D1956,1,0)))</x:f>
      </x:c>
      <x:c r="N1956" s="120" t="str">
        <x:f>IF(A1956="","",IF(OR(H1956="",I1956=""),"",IFERROR(I1956/H1956,0)))</x:f>
      </x:c>
      <x:c r="O1956" s="113" t="str">
        <x:f>IF(A1956="","",IF(OR(D1956="",E1956=""),"",MAX(0,E1956-D1956)))</x:f>
      </x:c>
      <x:c r="P1956" s="113" t="str">
        <x:f>IF(B1956="","",WEEKDAY(B1956,2))</x:f>
      </x:c>
      <x:c r="Q1956" s="113" t="str">
        <x:f>IF(B1956="","",MONTH(B1956))</x:f>
      </x:c>
      <x:c r="R1956" s="113" t="str">
        <x:f>IF(B1956="","",YEAR(B1956))</x:f>
      </x:c>
    </x:row>
    <x:row r="1957" ht="20" customHeight="1">
      <x:c r="A1957" s="247"/>
      <x:c r="B1957" s="248"/>
      <x:c r="C1957" s="247"/>
      <x:c r="D1957" s="248"/>
      <x:c r="E1957" s="248"/>
      <x:c r="F1957" s="247"/>
      <x:c r="G1957" s="247"/>
      <x:c r="H1957" s="247"/>
      <x:c r="I1957" s="247"/>
      <x:c r="J1957" s="249"/>
      <x:c r="K1957" s="247"/>
      <x:c r="L1957" s="247"/>
      <x:c r="M1957" s="113" t="str">
        <x:f>IF(A1957="","",IF(OR(D1957="",E1957=""),"",IF(E1957&lt;=D1957,1,0)))</x:f>
      </x:c>
      <x:c r="N1957" s="120" t="str">
        <x:f>IF(A1957="","",IF(OR(H1957="",I1957=""),"",IFERROR(I1957/H1957,0)))</x:f>
      </x:c>
      <x:c r="O1957" s="113" t="str">
        <x:f>IF(A1957="","",IF(OR(D1957="",E1957=""),"",MAX(0,E1957-D1957)))</x:f>
      </x:c>
      <x:c r="P1957" s="113" t="str">
        <x:f>IF(B1957="","",WEEKDAY(B1957,2))</x:f>
      </x:c>
      <x:c r="Q1957" s="113" t="str">
        <x:f>IF(B1957="","",MONTH(B1957))</x:f>
      </x:c>
      <x:c r="R1957" s="113" t="str">
        <x:f>IF(B1957="","",YEAR(B1957))</x:f>
      </x:c>
    </x:row>
    <x:row r="1958" ht="20" customHeight="1">
      <x:c r="A1958" s="247"/>
      <x:c r="B1958" s="248"/>
      <x:c r="C1958" s="247"/>
      <x:c r="D1958" s="248"/>
      <x:c r="E1958" s="248"/>
      <x:c r="F1958" s="247"/>
      <x:c r="G1958" s="247"/>
      <x:c r="H1958" s="247"/>
      <x:c r="I1958" s="247"/>
      <x:c r="J1958" s="249"/>
      <x:c r="K1958" s="247"/>
      <x:c r="L1958" s="247"/>
      <x:c r="M1958" s="113" t="str">
        <x:f>IF(A1958="","",IF(OR(D1958="",E1958=""),"",IF(E1958&lt;=D1958,1,0)))</x:f>
      </x:c>
      <x:c r="N1958" s="120" t="str">
        <x:f>IF(A1958="","",IF(OR(H1958="",I1958=""),"",IFERROR(I1958/H1958,0)))</x:f>
      </x:c>
      <x:c r="O1958" s="113" t="str">
        <x:f>IF(A1958="","",IF(OR(D1958="",E1958=""),"",MAX(0,E1958-D1958)))</x:f>
      </x:c>
      <x:c r="P1958" s="113" t="str">
        <x:f>IF(B1958="","",WEEKDAY(B1958,2))</x:f>
      </x:c>
      <x:c r="Q1958" s="113" t="str">
        <x:f>IF(B1958="","",MONTH(B1958))</x:f>
      </x:c>
      <x:c r="R1958" s="113" t="str">
        <x:f>IF(B1958="","",YEAR(B1958))</x:f>
      </x:c>
    </x:row>
    <x:row r="1959" ht="20" customHeight="1">
      <x:c r="A1959" s="247"/>
      <x:c r="B1959" s="248"/>
      <x:c r="C1959" s="247"/>
      <x:c r="D1959" s="248"/>
      <x:c r="E1959" s="248"/>
      <x:c r="F1959" s="247"/>
      <x:c r="G1959" s="247"/>
      <x:c r="H1959" s="247"/>
      <x:c r="I1959" s="247"/>
      <x:c r="J1959" s="249"/>
      <x:c r="K1959" s="247"/>
      <x:c r="L1959" s="247"/>
      <x:c r="M1959" s="113" t="str">
        <x:f>IF(A1959="","",IF(OR(D1959="",E1959=""),"",IF(E1959&lt;=D1959,1,0)))</x:f>
      </x:c>
      <x:c r="N1959" s="120" t="str">
        <x:f>IF(A1959="","",IF(OR(H1959="",I1959=""),"",IFERROR(I1959/H1959,0)))</x:f>
      </x:c>
      <x:c r="O1959" s="113" t="str">
        <x:f>IF(A1959="","",IF(OR(D1959="",E1959=""),"",MAX(0,E1959-D1959)))</x:f>
      </x:c>
      <x:c r="P1959" s="113" t="str">
        <x:f>IF(B1959="","",WEEKDAY(B1959,2))</x:f>
      </x:c>
      <x:c r="Q1959" s="113" t="str">
        <x:f>IF(B1959="","",MONTH(B1959))</x:f>
      </x:c>
      <x:c r="R1959" s="113" t="str">
        <x:f>IF(B1959="","",YEAR(B1959))</x:f>
      </x:c>
    </x:row>
    <x:row r="1960" ht="20" customHeight="1">
      <x:c r="A1960" s="247"/>
      <x:c r="B1960" s="248"/>
      <x:c r="C1960" s="247"/>
      <x:c r="D1960" s="248"/>
      <x:c r="E1960" s="248"/>
      <x:c r="F1960" s="247"/>
      <x:c r="G1960" s="247"/>
      <x:c r="H1960" s="247"/>
      <x:c r="I1960" s="247"/>
      <x:c r="J1960" s="249"/>
      <x:c r="K1960" s="247"/>
      <x:c r="L1960" s="247"/>
      <x:c r="M1960" s="113" t="str">
        <x:f>IF(A1960="","",IF(OR(D1960="",E1960=""),"",IF(E1960&lt;=D1960,1,0)))</x:f>
      </x:c>
      <x:c r="N1960" s="120" t="str">
        <x:f>IF(A1960="","",IF(OR(H1960="",I1960=""),"",IFERROR(I1960/H1960,0)))</x:f>
      </x:c>
      <x:c r="O1960" s="113" t="str">
        <x:f>IF(A1960="","",IF(OR(D1960="",E1960=""),"",MAX(0,E1960-D1960)))</x:f>
      </x:c>
      <x:c r="P1960" s="113" t="str">
        <x:f>IF(B1960="","",WEEKDAY(B1960,2))</x:f>
      </x:c>
      <x:c r="Q1960" s="113" t="str">
        <x:f>IF(B1960="","",MONTH(B1960))</x:f>
      </x:c>
      <x:c r="R1960" s="113" t="str">
        <x:f>IF(B1960="","",YEAR(B1960))</x:f>
      </x:c>
    </x:row>
    <x:row r="1961" ht="20" customHeight="1">
      <x:c r="A1961" s="247"/>
      <x:c r="B1961" s="248"/>
      <x:c r="C1961" s="247"/>
      <x:c r="D1961" s="248"/>
      <x:c r="E1961" s="248"/>
      <x:c r="F1961" s="247"/>
      <x:c r="G1961" s="247"/>
      <x:c r="H1961" s="247"/>
      <x:c r="I1961" s="247"/>
      <x:c r="J1961" s="249"/>
      <x:c r="K1961" s="247"/>
      <x:c r="L1961" s="247"/>
      <x:c r="M1961" s="113" t="str">
        <x:f>IF(A1961="","",IF(OR(D1961="",E1961=""),"",IF(E1961&lt;=D1961,1,0)))</x:f>
      </x:c>
      <x:c r="N1961" s="120" t="str">
        <x:f>IF(A1961="","",IF(OR(H1961="",I1961=""),"",IFERROR(I1961/H1961,0)))</x:f>
      </x:c>
      <x:c r="O1961" s="113" t="str">
        <x:f>IF(A1961="","",IF(OR(D1961="",E1961=""),"",MAX(0,E1961-D1961)))</x:f>
      </x:c>
      <x:c r="P1961" s="113" t="str">
        <x:f>IF(B1961="","",WEEKDAY(B1961,2))</x:f>
      </x:c>
      <x:c r="Q1961" s="113" t="str">
        <x:f>IF(B1961="","",MONTH(B1961))</x:f>
      </x:c>
      <x:c r="R1961" s="113" t="str">
        <x:f>IF(B1961="","",YEAR(B1961))</x:f>
      </x:c>
    </x:row>
    <x:row r="1962" ht="20" customHeight="1">
      <x:c r="A1962" s="247"/>
      <x:c r="B1962" s="248"/>
      <x:c r="C1962" s="247"/>
      <x:c r="D1962" s="248"/>
      <x:c r="E1962" s="248"/>
      <x:c r="F1962" s="247"/>
      <x:c r="G1962" s="247"/>
      <x:c r="H1962" s="247"/>
      <x:c r="I1962" s="247"/>
      <x:c r="J1962" s="249"/>
      <x:c r="K1962" s="247"/>
      <x:c r="L1962" s="247"/>
      <x:c r="M1962" s="113" t="str">
        <x:f>IF(A1962="","",IF(OR(D1962="",E1962=""),"",IF(E1962&lt;=D1962,1,0)))</x:f>
      </x:c>
      <x:c r="N1962" s="120" t="str">
        <x:f>IF(A1962="","",IF(OR(H1962="",I1962=""),"",IFERROR(I1962/H1962,0)))</x:f>
      </x:c>
      <x:c r="O1962" s="113" t="str">
        <x:f>IF(A1962="","",IF(OR(D1962="",E1962=""),"",MAX(0,E1962-D1962)))</x:f>
      </x:c>
      <x:c r="P1962" s="113" t="str">
        <x:f>IF(B1962="","",WEEKDAY(B1962,2))</x:f>
      </x:c>
      <x:c r="Q1962" s="113" t="str">
        <x:f>IF(B1962="","",MONTH(B1962))</x:f>
      </x:c>
      <x:c r="R1962" s="113" t="str">
        <x:f>IF(B1962="","",YEAR(B1962))</x:f>
      </x:c>
    </x:row>
    <x:row r="1963" ht="20" customHeight="1">
      <x:c r="A1963" s="247"/>
      <x:c r="B1963" s="248"/>
      <x:c r="C1963" s="247"/>
      <x:c r="D1963" s="248"/>
      <x:c r="E1963" s="248"/>
      <x:c r="F1963" s="247"/>
      <x:c r="G1963" s="247"/>
      <x:c r="H1963" s="247"/>
      <x:c r="I1963" s="247"/>
      <x:c r="J1963" s="249"/>
      <x:c r="K1963" s="247"/>
      <x:c r="L1963" s="247"/>
      <x:c r="M1963" s="113" t="str">
        <x:f>IF(A1963="","",IF(OR(D1963="",E1963=""),"",IF(E1963&lt;=D1963,1,0)))</x:f>
      </x:c>
      <x:c r="N1963" s="120" t="str">
        <x:f>IF(A1963="","",IF(OR(H1963="",I1963=""),"",IFERROR(I1963/H1963,0)))</x:f>
      </x:c>
      <x:c r="O1963" s="113" t="str">
        <x:f>IF(A1963="","",IF(OR(D1963="",E1963=""),"",MAX(0,E1963-D1963)))</x:f>
      </x:c>
      <x:c r="P1963" s="113" t="str">
        <x:f>IF(B1963="","",WEEKDAY(B1963,2))</x:f>
      </x:c>
      <x:c r="Q1963" s="113" t="str">
        <x:f>IF(B1963="","",MONTH(B1963))</x:f>
      </x:c>
      <x:c r="R1963" s="113" t="str">
        <x:f>IF(B1963="","",YEAR(B1963))</x:f>
      </x:c>
    </x:row>
    <x:row r="1964" ht="20" customHeight="1">
      <x:c r="A1964" s="247"/>
      <x:c r="B1964" s="248"/>
      <x:c r="C1964" s="247"/>
      <x:c r="D1964" s="248"/>
      <x:c r="E1964" s="248"/>
      <x:c r="F1964" s="247"/>
      <x:c r="G1964" s="247"/>
      <x:c r="H1964" s="247"/>
      <x:c r="I1964" s="247"/>
      <x:c r="J1964" s="249"/>
      <x:c r="K1964" s="247"/>
      <x:c r="L1964" s="247"/>
      <x:c r="M1964" s="113" t="str">
        <x:f>IF(A1964="","",IF(OR(D1964="",E1964=""),"",IF(E1964&lt;=D1964,1,0)))</x:f>
      </x:c>
      <x:c r="N1964" s="120" t="str">
        <x:f>IF(A1964="","",IF(OR(H1964="",I1964=""),"",IFERROR(I1964/H1964,0)))</x:f>
      </x:c>
      <x:c r="O1964" s="113" t="str">
        <x:f>IF(A1964="","",IF(OR(D1964="",E1964=""),"",MAX(0,E1964-D1964)))</x:f>
      </x:c>
      <x:c r="P1964" s="113" t="str">
        <x:f>IF(B1964="","",WEEKDAY(B1964,2))</x:f>
      </x:c>
      <x:c r="Q1964" s="113" t="str">
        <x:f>IF(B1964="","",MONTH(B1964))</x:f>
      </x:c>
      <x:c r="R1964" s="113" t="str">
        <x:f>IF(B1964="","",YEAR(B1964))</x:f>
      </x:c>
    </x:row>
    <x:row r="1965" ht="20" customHeight="1">
      <x:c r="A1965" s="247"/>
      <x:c r="B1965" s="248"/>
      <x:c r="C1965" s="247"/>
      <x:c r="D1965" s="248"/>
      <x:c r="E1965" s="248"/>
      <x:c r="F1965" s="247"/>
      <x:c r="G1965" s="247"/>
      <x:c r="H1965" s="247"/>
      <x:c r="I1965" s="247"/>
      <x:c r="J1965" s="249"/>
      <x:c r="K1965" s="247"/>
      <x:c r="L1965" s="247"/>
      <x:c r="M1965" s="113" t="str">
        <x:f>IF(A1965="","",IF(OR(D1965="",E1965=""),"",IF(E1965&lt;=D1965,1,0)))</x:f>
      </x:c>
      <x:c r="N1965" s="120" t="str">
        <x:f>IF(A1965="","",IF(OR(H1965="",I1965=""),"",IFERROR(I1965/H1965,0)))</x:f>
      </x:c>
      <x:c r="O1965" s="113" t="str">
        <x:f>IF(A1965="","",IF(OR(D1965="",E1965=""),"",MAX(0,E1965-D1965)))</x:f>
      </x:c>
      <x:c r="P1965" s="113" t="str">
        <x:f>IF(B1965="","",WEEKDAY(B1965,2))</x:f>
      </x:c>
      <x:c r="Q1965" s="113" t="str">
        <x:f>IF(B1965="","",MONTH(B1965))</x:f>
      </x:c>
      <x:c r="R1965" s="113" t="str">
        <x:f>IF(B1965="","",YEAR(B1965))</x:f>
      </x:c>
    </x:row>
    <x:row r="1966" ht="20" customHeight="1">
      <x:c r="A1966" s="247"/>
      <x:c r="B1966" s="248"/>
      <x:c r="C1966" s="247"/>
      <x:c r="D1966" s="248"/>
      <x:c r="E1966" s="248"/>
      <x:c r="F1966" s="247"/>
      <x:c r="G1966" s="247"/>
      <x:c r="H1966" s="247"/>
      <x:c r="I1966" s="247"/>
      <x:c r="J1966" s="249"/>
      <x:c r="K1966" s="247"/>
      <x:c r="L1966" s="247"/>
      <x:c r="M1966" s="113" t="str">
        <x:f>IF(A1966="","",IF(OR(D1966="",E1966=""),"",IF(E1966&lt;=D1966,1,0)))</x:f>
      </x:c>
      <x:c r="N1966" s="120" t="str">
        <x:f>IF(A1966="","",IF(OR(H1966="",I1966=""),"",IFERROR(I1966/H1966,0)))</x:f>
      </x:c>
      <x:c r="O1966" s="113" t="str">
        <x:f>IF(A1966="","",IF(OR(D1966="",E1966=""),"",MAX(0,E1966-D1966)))</x:f>
      </x:c>
      <x:c r="P1966" s="113" t="str">
        <x:f>IF(B1966="","",WEEKDAY(B1966,2))</x:f>
      </x:c>
      <x:c r="Q1966" s="113" t="str">
        <x:f>IF(B1966="","",MONTH(B1966))</x:f>
      </x:c>
      <x:c r="R1966" s="113" t="str">
        <x:f>IF(B1966="","",YEAR(B1966))</x:f>
      </x:c>
    </x:row>
    <x:row r="1967" ht="20" customHeight="1">
      <x:c r="A1967" s="247"/>
      <x:c r="B1967" s="248"/>
      <x:c r="C1967" s="247"/>
      <x:c r="D1967" s="248"/>
      <x:c r="E1967" s="248"/>
      <x:c r="F1967" s="247"/>
      <x:c r="G1967" s="247"/>
      <x:c r="H1967" s="247"/>
      <x:c r="I1967" s="247"/>
      <x:c r="J1967" s="249"/>
      <x:c r="K1967" s="247"/>
      <x:c r="L1967" s="247"/>
      <x:c r="M1967" s="113" t="str">
        <x:f>IF(A1967="","",IF(OR(D1967="",E1967=""),"",IF(E1967&lt;=D1967,1,0)))</x:f>
      </x:c>
      <x:c r="N1967" s="120" t="str">
        <x:f>IF(A1967="","",IF(OR(H1967="",I1967=""),"",IFERROR(I1967/H1967,0)))</x:f>
      </x:c>
      <x:c r="O1967" s="113" t="str">
        <x:f>IF(A1967="","",IF(OR(D1967="",E1967=""),"",MAX(0,E1967-D1967)))</x:f>
      </x:c>
      <x:c r="P1967" s="113" t="str">
        <x:f>IF(B1967="","",WEEKDAY(B1967,2))</x:f>
      </x:c>
      <x:c r="Q1967" s="113" t="str">
        <x:f>IF(B1967="","",MONTH(B1967))</x:f>
      </x:c>
      <x:c r="R1967" s="113" t="str">
        <x:f>IF(B1967="","",YEAR(B1967))</x:f>
      </x:c>
    </x:row>
    <x:row r="1968" ht="20" customHeight="1">
      <x:c r="A1968" s="247"/>
      <x:c r="B1968" s="248"/>
      <x:c r="C1968" s="247"/>
      <x:c r="D1968" s="248"/>
      <x:c r="E1968" s="248"/>
      <x:c r="F1968" s="247"/>
      <x:c r="G1968" s="247"/>
      <x:c r="H1968" s="247"/>
      <x:c r="I1968" s="247"/>
      <x:c r="J1968" s="249"/>
      <x:c r="K1968" s="247"/>
      <x:c r="L1968" s="247"/>
      <x:c r="M1968" s="113" t="str">
        <x:f>IF(A1968="","",IF(OR(D1968="",E1968=""),"",IF(E1968&lt;=D1968,1,0)))</x:f>
      </x:c>
      <x:c r="N1968" s="120" t="str">
        <x:f>IF(A1968="","",IF(OR(H1968="",I1968=""),"",IFERROR(I1968/H1968,0)))</x:f>
      </x:c>
      <x:c r="O1968" s="113" t="str">
        <x:f>IF(A1968="","",IF(OR(D1968="",E1968=""),"",MAX(0,E1968-D1968)))</x:f>
      </x:c>
      <x:c r="P1968" s="113" t="str">
        <x:f>IF(B1968="","",WEEKDAY(B1968,2))</x:f>
      </x:c>
      <x:c r="Q1968" s="113" t="str">
        <x:f>IF(B1968="","",MONTH(B1968))</x:f>
      </x:c>
      <x:c r="R1968" s="113" t="str">
        <x:f>IF(B1968="","",YEAR(B1968))</x:f>
      </x:c>
    </x:row>
    <x:row r="1969" ht="20" customHeight="1">
      <x:c r="A1969" s="247"/>
      <x:c r="B1969" s="248"/>
      <x:c r="C1969" s="247"/>
      <x:c r="D1969" s="248"/>
      <x:c r="E1969" s="248"/>
      <x:c r="F1969" s="247"/>
      <x:c r="G1969" s="247"/>
      <x:c r="H1969" s="247"/>
      <x:c r="I1969" s="247"/>
      <x:c r="J1969" s="249"/>
      <x:c r="K1969" s="247"/>
      <x:c r="L1969" s="247"/>
      <x:c r="M1969" s="113" t="str">
        <x:f>IF(A1969="","",IF(OR(D1969="",E1969=""),"",IF(E1969&lt;=D1969,1,0)))</x:f>
      </x:c>
      <x:c r="N1969" s="120" t="str">
        <x:f>IF(A1969="","",IF(OR(H1969="",I1969=""),"",IFERROR(I1969/H1969,0)))</x:f>
      </x:c>
      <x:c r="O1969" s="113" t="str">
        <x:f>IF(A1969="","",IF(OR(D1969="",E1969=""),"",MAX(0,E1969-D1969)))</x:f>
      </x:c>
      <x:c r="P1969" s="113" t="str">
        <x:f>IF(B1969="","",WEEKDAY(B1969,2))</x:f>
      </x:c>
      <x:c r="Q1969" s="113" t="str">
        <x:f>IF(B1969="","",MONTH(B1969))</x:f>
      </x:c>
      <x:c r="R1969" s="113" t="str">
        <x:f>IF(B1969="","",YEAR(B1969))</x:f>
      </x:c>
    </x:row>
    <x:row r="1970" ht="20" customHeight="1">
      <x:c r="A1970" s="247"/>
      <x:c r="B1970" s="248"/>
      <x:c r="C1970" s="247"/>
      <x:c r="D1970" s="248"/>
      <x:c r="E1970" s="248"/>
      <x:c r="F1970" s="247"/>
      <x:c r="G1970" s="247"/>
      <x:c r="H1970" s="247"/>
      <x:c r="I1970" s="247"/>
      <x:c r="J1970" s="249"/>
      <x:c r="K1970" s="247"/>
      <x:c r="L1970" s="247"/>
      <x:c r="M1970" s="113" t="str">
        <x:f>IF(A1970="","",IF(OR(D1970="",E1970=""),"",IF(E1970&lt;=D1970,1,0)))</x:f>
      </x:c>
      <x:c r="N1970" s="120" t="str">
        <x:f>IF(A1970="","",IF(OR(H1970="",I1970=""),"",IFERROR(I1970/H1970,0)))</x:f>
      </x:c>
      <x:c r="O1970" s="113" t="str">
        <x:f>IF(A1970="","",IF(OR(D1970="",E1970=""),"",MAX(0,E1970-D1970)))</x:f>
      </x:c>
      <x:c r="P1970" s="113" t="str">
        <x:f>IF(B1970="","",WEEKDAY(B1970,2))</x:f>
      </x:c>
      <x:c r="Q1970" s="113" t="str">
        <x:f>IF(B1970="","",MONTH(B1970))</x:f>
      </x:c>
      <x:c r="R1970" s="113" t="str">
        <x:f>IF(B1970="","",YEAR(B1970))</x:f>
      </x:c>
    </x:row>
    <x:row r="1971" ht="20" customHeight="1">
      <x:c r="A1971" s="247"/>
      <x:c r="B1971" s="248"/>
      <x:c r="C1971" s="247"/>
      <x:c r="D1971" s="248"/>
      <x:c r="E1971" s="248"/>
      <x:c r="F1971" s="247"/>
      <x:c r="G1971" s="247"/>
      <x:c r="H1971" s="247"/>
      <x:c r="I1971" s="247"/>
      <x:c r="J1971" s="249"/>
      <x:c r="K1971" s="247"/>
      <x:c r="L1971" s="247"/>
      <x:c r="M1971" s="113" t="str">
        <x:f>IF(A1971="","",IF(OR(D1971="",E1971=""),"",IF(E1971&lt;=D1971,1,0)))</x:f>
      </x:c>
      <x:c r="N1971" s="120" t="str">
        <x:f>IF(A1971="","",IF(OR(H1971="",I1971=""),"",IFERROR(I1971/H1971,0)))</x:f>
      </x:c>
      <x:c r="O1971" s="113" t="str">
        <x:f>IF(A1971="","",IF(OR(D1971="",E1971=""),"",MAX(0,E1971-D1971)))</x:f>
      </x:c>
      <x:c r="P1971" s="113" t="str">
        <x:f>IF(B1971="","",WEEKDAY(B1971,2))</x:f>
      </x:c>
      <x:c r="Q1971" s="113" t="str">
        <x:f>IF(B1971="","",MONTH(B1971))</x:f>
      </x:c>
      <x:c r="R1971" s="113" t="str">
        <x:f>IF(B1971="","",YEAR(B1971))</x:f>
      </x:c>
    </x:row>
    <x:row r="1972" ht="20" customHeight="1">
      <x:c r="A1972" s="247"/>
      <x:c r="B1972" s="248"/>
      <x:c r="C1972" s="247"/>
      <x:c r="D1972" s="248"/>
      <x:c r="E1972" s="248"/>
      <x:c r="F1972" s="247"/>
      <x:c r="G1972" s="247"/>
      <x:c r="H1972" s="247"/>
      <x:c r="I1972" s="247"/>
      <x:c r="J1972" s="249"/>
      <x:c r="K1972" s="247"/>
      <x:c r="L1972" s="247"/>
      <x:c r="M1972" s="113" t="str">
        <x:f>IF(A1972="","",IF(OR(D1972="",E1972=""),"",IF(E1972&lt;=D1972,1,0)))</x:f>
      </x:c>
      <x:c r="N1972" s="120" t="str">
        <x:f>IF(A1972="","",IF(OR(H1972="",I1972=""),"",IFERROR(I1972/H1972,0)))</x:f>
      </x:c>
      <x:c r="O1972" s="113" t="str">
        <x:f>IF(A1972="","",IF(OR(D1972="",E1972=""),"",MAX(0,E1972-D1972)))</x:f>
      </x:c>
      <x:c r="P1972" s="113" t="str">
        <x:f>IF(B1972="","",WEEKDAY(B1972,2))</x:f>
      </x:c>
      <x:c r="Q1972" s="113" t="str">
        <x:f>IF(B1972="","",MONTH(B1972))</x:f>
      </x:c>
      <x:c r="R1972" s="113" t="str">
        <x:f>IF(B1972="","",YEAR(B1972))</x:f>
      </x:c>
    </x:row>
    <x:row r="1973" ht="20" customHeight="1">
      <x:c r="A1973" s="247"/>
      <x:c r="B1973" s="248"/>
      <x:c r="C1973" s="247"/>
      <x:c r="D1973" s="248"/>
      <x:c r="E1973" s="248"/>
      <x:c r="F1973" s="247"/>
      <x:c r="G1973" s="247"/>
      <x:c r="H1973" s="247"/>
      <x:c r="I1973" s="247"/>
      <x:c r="J1973" s="249"/>
      <x:c r="K1973" s="247"/>
      <x:c r="L1973" s="247"/>
      <x:c r="M1973" s="113" t="str">
        <x:f>IF(A1973="","",IF(OR(D1973="",E1973=""),"",IF(E1973&lt;=D1973,1,0)))</x:f>
      </x:c>
      <x:c r="N1973" s="120" t="str">
        <x:f>IF(A1973="","",IF(OR(H1973="",I1973=""),"",IFERROR(I1973/H1973,0)))</x:f>
      </x:c>
      <x:c r="O1973" s="113" t="str">
        <x:f>IF(A1973="","",IF(OR(D1973="",E1973=""),"",MAX(0,E1973-D1973)))</x:f>
      </x:c>
      <x:c r="P1973" s="113" t="str">
        <x:f>IF(B1973="","",WEEKDAY(B1973,2))</x:f>
      </x:c>
      <x:c r="Q1973" s="113" t="str">
        <x:f>IF(B1973="","",MONTH(B1973))</x:f>
      </x:c>
      <x:c r="R1973" s="113" t="str">
        <x:f>IF(B1973="","",YEAR(B1973))</x:f>
      </x:c>
    </x:row>
    <x:row r="1974" ht="20" customHeight="1">
      <x:c r="A1974" s="247"/>
      <x:c r="B1974" s="248"/>
      <x:c r="C1974" s="247"/>
      <x:c r="D1974" s="248"/>
      <x:c r="E1974" s="248"/>
      <x:c r="F1974" s="247"/>
      <x:c r="G1974" s="247"/>
      <x:c r="H1974" s="247"/>
      <x:c r="I1974" s="247"/>
      <x:c r="J1974" s="249"/>
      <x:c r="K1974" s="247"/>
      <x:c r="L1974" s="247"/>
      <x:c r="M1974" s="113" t="str">
        <x:f>IF(A1974="","",IF(OR(D1974="",E1974=""),"",IF(E1974&lt;=D1974,1,0)))</x:f>
      </x:c>
      <x:c r="N1974" s="120" t="str">
        <x:f>IF(A1974="","",IF(OR(H1974="",I1974=""),"",IFERROR(I1974/H1974,0)))</x:f>
      </x:c>
      <x:c r="O1974" s="113" t="str">
        <x:f>IF(A1974="","",IF(OR(D1974="",E1974=""),"",MAX(0,E1974-D1974)))</x:f>
      </x:c>
      <x:c r="P1974" s="113" t="str">
        <x:f>IF(B1974="","",WEEKDAY(B1974,2))</x:f>
      </x:c>
      <x:c r="Q1974" s="113" t="str">
        <x:f>IF(B1974="","",MONTH(B1974))</x:f>
      </x:c>
      <x:c r="R1974" s="113" t="str">
        <x:f>IF(B1974="","",YEAR(B1974))</x:f>
      </x:c>
    </x:row>
    <x:row r="1975" ht="20" customHeight="1">
      <x:c r="A1975" s="247"/>
      <x:c r="B1975" s="248"/>
      <x:c r="C1975" s="247"/>
      <x:c r="D1975" s="248"/>
      <x:c r="E1975" s="248"/>
      <x:c r="F1975" s="247"/>
      <x:c r="G1975" s="247"/>
      <x:c r="H1975" s="247"/>
      <x:c r="I1975" s="247"/>
      <x:c r="J1975" s="249"/>
      <x:c r="K1975" s="247"/>
      <x:c r="L1975" s="247"/>
      <x:c r="M1975" s="113" t="str">
        <x:f>IF(A1975="","",IF(OR(D1975="",E1975=""),"",IF(E1975&lt;=D1975,1,0)))</x:f>
      </x:c>
      <x:c r="N1975" s="120" t="str">
        <x:f>IF(A1975="","",IF(OR(H1975="",I1975=""),"",IFERROR(I1975/H1975,0)))</x:f>
      </x:c>
      <x:c r="O1975" s="113" t="str">
        <x:f>IF(A1975="","",IF(OR(D1975="",E1975=""),"",MAX(0,E1975-D1975)))</x:f>
      </x:c>
      <x:c r="P1975" s="113" t="str">
        <x:f>IF(B1975="","",WEEKDAY(B1975,2))</x:f>
      </x:c>
      <x:c r="Q1975" s="113" t="str">
        <x:f>IF(B1975="","",MONTH(B1975))</x:f>
      </x:c>
      <x:c r="R1975" s="113" t="str">
        <x:f>IF(B1975="","",YEAR(B1975))</x:f>
      </x:c>
    </x:row>
    <x:row r="1976" ht="20" customHeight="1">
      <x:c r="A1976" s="247"/>
      <x:c r="B1976" s="248"/>
      <x:c r="C1976" s="247"/>
      <x:c r="D1976" s="248"/>
      <x:c r="E1976" s="248"/>
      <x:c r="F1976" s="247"/>
      <x:c r="G1976" s="247"/>
      <x:c r="H1976" s="247"/>
      <x:c r="I1976" s="247"/>
      <x:c r="J1976" s="249"/>
      <x:c r="K1976" s="247"/>
      <x:c r="L1976" s="247"/>
      <x:c r="M1976" s="113" t="str">
        <x:f>IF(A1976="","",IF(OR(D1976="",E1976=""),"",IF(E1976&lt;=D1976,1,0)))</x:f>
      </x:c>
      <x:c r="N1976" s="120" t="str">
        <x:f>IF(A1976="","",IF(OR(H1976="",I1976=""),"",IFERROR(I1976/H1976,0)))</x:f>
      </x:c>
      <x:c r="O1976" s="113" t="str">
        <x:f>IF(A1976="","",IF(OR(D1976="",E1976=""),"",MAX(0,E1976-D1976)))</x:f>
      </x:c>
      <x:c r="P1976" s="113" t="str">
        <x:f>IF(B1976="","",WEEKDAY(B1976,2))</x:f>
      </x:c>
      <x:c r="Q1976" s="113" t="str">
        <x:f>IF(B1976="","",MONTH(B1976))</x:f>
      </x:c>
      <x:c r="R1976" s="113" t="str">
        <x:f>IF(B1976="","",YEAR(B1976))</x:f>
      </x:c>
    </x:row>
    <x:row r="1977" ht="20" customHeight="1">
      <x:c r="A1977" s="247"/>
      <x:c r="B1977" s="248"/>
      <x:c r="C1977" s="247"/>
      <x:c r="D1977" s="248"/>
      <x:c r="E1977" s="248"/>
      <x:c r="F1977" s="247"/>
      <x:c r="G1977" s="247"/>
      <x:c r="H1977" s="247"/>
      <x:c r="I1977" s="247"/>
      <x:c r="J1977" s="249"/>
      <x:c r="K1977" s="247"/>
      <x:c r="L1977" s="247"/>
      <x:c r="M1977" s="113" t="str">
        <x:f>IF(A1977="","",IF(OR(D1977="",E1977=""),"",IF(E1977&lt;=D1977,1,0)))</x:f>
      </x:c>
      <x:c r="N1977" s="120" t="str">
        <x:f>IF(A1977="","",IF(OR(H1977="",I1977=""),"",IFERROR(I1977/H1977,0)))</x:f>
      </x:c>
      <x:c r="O1977" s="113" t="str">
        <x:f>IF(A1977="","",IF(OR(D1977="",E1977=""),"",MAX(0,E1977-D1977)))</x:f>
      </x:c>
      <x:c r="P1977" s="113" t="str">
        <x:f>IF(B1977="","",WEEKDAY(B1977,2))</x:f>
      </x:c>
      <x:c r="Q1977" s="113" t="str">
        <x:f>IF(B1977="","",MONTH(B1977))</x:f>
      </x:c>
      <x:c r="R1977" s="113" t="str">
        <x:f>IF(B1977="","",YEAR(B1977))</x:f>
      </x:c>
    </x:row>
    <x:row r="1978" ht="20" customHeight="1">
      <x:c r="A1978" s="247"/>
      <x:c r="B1978" s="248"/>
      <x:c r="C1978" s="247"/>
      <x:c r="D1978" s="248"/>
      <x:c r="E1978" s="248"/>
      <x:c r="F1978" s="247"/>
      <x:c r="G1978" s="247"/>
      <x:c r="H1978" s="247"/>
      <x:c r="I1978" s="247"/>
      <x:c r="J1978" s="249"/>
      <x:c r="K1978" s="247"/>
      <x:c r="L1978" s="247"/>
      <x:c r="M1978" s="113" t="str">
        <x:f>IF(A1978="","",IF(OR(D1978="",E1978=""),"",IF(E1978&lt;=D1978,1,0)))</x:f>
      </x:c>
      <x:c r="N1978" s="120" t="str">
        <x:f>IF(A1978="","",IF(OR(H1978="",I1978=""),"",IFERROR(I1978/H1978,0)))</x:f>
      </x:c>
      <x:c r="O1978" s="113" t="str">
        <x:f>IF(A1978="","",IF(OR(D1978="",E1978=""),"",MAX(0,E1978-D1978)))</x:f>
      </x:c>
      <x:c r="P1978" s="113" t="str">
        <x:f>IF(B1978="","",WEEKDAY(B1978,2))</x:f>
      </x:c>
      <x:c r="Q1978" s="113" t="str">
        <x:f>IF(B1978="","",MONTH(B1978))</x:f>
      </x:c>
      <x:c r="R1978" s="113" t="str">
        <x:f>IF(B1978="","",YEAR(B1978))</x:f>
      </x:c>
    </x:row>
    <x:row r="1979" ht="20" customHeight="1">
      <x:c r="A1979" s="247"/>
      <x:c r="B1979" s="248"/>
      <x:c r="C1979" s="247"/>
      <x:c r="D1979" s="248"/>
      <x:c r="E1979" s="248"/>
      <x:c r="F1979" s="247"/>
      <x:c r="G1979" s="247"/>
      <x:c r="H1979" s="247"/>
      <x:c r="I1979" s="247"/>
      <x:c r="J1979" s="249"/>
      <x:c r="K1979" s="247"/>
      <x:c r="L1979" s="247"/>
      <x:c r="M1979" s="113" t="str">
        <x:f>IF(A1979="","",IF(OR(D1979="",E1979=""),"",IF(E1979&lt;=D1979,1,0)))</x:f>
      </x:c>
      <x:c r="N1979" s="120" t="str">
        <x:f>IF(A1979="","",IF(OR(H1979="",I1979=""),"",IFERROR(I1979/H1979,0)))</x:f>
      </x:c>
      <x:c r="O1979" s="113" t="str">
        <x:f>IF(A1979="","",IF(OR(D1979="",E1979=""),"",MAX(0,E1979-D1979)))</x:f>
      </x:c>
      <x:c r="P1979" s="113" t="str">
        <x:f>IF(B1979="","",WEEKDAY(B1979,2))</x:f>
      </x:c>
      <x:c r="Q1979" s="113" t="str">
        <x:f>IF(B1979="","",MONTH(B1979))</x:f>
      </x:c>
      <x:c r="R1979" s="113" t="str">
        <x:f>IF(B1979="","",YEAR(B1979))</x:f>
      </x:c>
    </x:row>
    <x:row r="1980" ht="20" customHeight="1">
      <x:c r="A1980" s="247"/>
      <x:c r="B1980" s="248"/>
      <x:c r="C1980" s="247"/>
      <x:c r="D1980" s="248"/>
      <x:c r="E1980" s="248"/>
      <x:c r="F1980" s="247"/>
      <x:c r="G1980" s="247"/>
      <x:c r="H1980" s="247"/>
      <x:c r="I1980" s="247"/>
      <x:c r="J1980" s="249"/>
      <x:c r="K1980" s="247"/>
      <x:c r="L1980" s="247"/>
      <x:c r="M1980" s="113" t="str">
        <x:f>IF(A1980="","",IF(OR(D1980="",E1980=""),"",IF(E1980&lt;=D1980,1,0)))</x:f>
      </x:c>
      <x:c r="N1980" s="120" t="str">
        <x:f>IF(A1980="","",IF(OR(H1980="",I1980=""),"",IFERROR(I1980/H1980,0)))</x:f>
      </x:c>
      <x:c r="O1980" s="113" t="str">
        <x:f>IF(A1980="","",IF(OR(D1980="",E1980=""),"",MAX(0,E1980-D1980)))</x:f>
      </x:c>
      <x:c r="P1980" s="113" t="str">
        <x:f>IF(B1980="","",WEEKDAY(B1980,2))</x:f>
      </x:c>
      <x:c r="Q1980" s="113" t="str">
        <x:f>IF(B1980="","",MONTH(B1980))</x:f>
      </x:c>
      <x:c r="R1980" s="113" t="str">
        <x:f>IF(B1980="","",YEAR(B1980))</x:f>
      </x:c>
    </x:row>
    <x:row r="1981" ht="20" customHeight="1">
      <x:c r="A1981" s="247"/>
      <x:c r="B1981" s="248"/>
      <x:c r="C1981" s="247"/>
      <x:c r="D1981" s="248"/>
      <x:c r="E1981" s="248"/>
      <x:c r="F1981" s="247"/>
      <x:c r="G1981" s="247"/>
      <x:c r="H1981" s="247"/>
      <x:c r="I1981" s="247"/>
      <x:c r="J1981" s="249"/>
      <x:c r="K1981" s="247"/>
      <x:c r="L1981" s="247"/>
      <x:c r="M1981" s="113" t="str">
        <x:f>IF(A1981="","",IF(OR(D1981="",E1981=""),"",IF(E1981&lt;=D1981,1,0)))</x:f>
      </x:c>
      <x:c r="N1981" s="120" t="str">
        <x:f>IF(A1981="","",IF(OR(H1981="",I1981=""),"",IFERROR(I1981/H1981,0)))</x:f>
      </x:c>
      <x:c r="O1981" s="113" t="str">
        <x:f>IF(A1981="","",IF(OR(D1981="",E1981=""),"",MAX(0,E1981-D1981)))</x:f>
      </x:c>
      <x:c r="P1981" s="113" t="str">
        <x:f>IF(B1981="","",WEEKDAY(B1981,2))</x:f>
      </x:c>
      <x:c r="Q1981" s="113" t="str">
        <x:f>IF(B1981="","",MONTH(B1981))</x:f>
      </x:c>
      <x:c r="R1981" s="113" t="str">
        <x:f>IF(B1981="","",YEAR(B1981))</x:f>
      </x:c>
    </x:row>
    <x:row r="1982" ht="20" customHeight="1">
      <x:c r="A1982" s="247"/>
      <x:c r="B1982" s="248"/>
      <x:c r="C1982" s="247"/>
      <x:c r="D1982" s="248"/>
      <x:c r="E1982" s="248"/>
      <x:c r="F1982" s="247"/>
      <x:c r="G1982" s="247"/>
      <x:c r="H1982" s="247"/>
      <x:c r="I1982" s="247"/>
      <x:c r="J1982" s="249"/>
      <x:c r="K1982" s="247"/>
      <x:c r="L1982" s="247"/>
      <x:c r="M1982" s="113" t="str">
        <x:f>IF(A1982="","",IF(OR(D1982="",E1982=""),"",IF(E1982&lt;=D1982,1,0)))</x:f>
      </x:c>
      <x:c r="N1982" s="120" t="str">
        <x:f>IF(A1982="","",IF(OR(H1982="",I1982=""),"",IFERROR(I1982/H1982,0)))</x:f>
      </x:c>
      <x:c r="O1982" s="113" t="str">
        <x:f>IF(A1982="","",IF(OR(D1982="",E1982=""),"",MAX(0,E1982-D1982)))</x:f>
      </x:c>
      <x:c r="P1982" s="113" t="str">
        <x:f>IF(B1982="","",WEEKDAY(B1982,2))</x:f>
      </x:c>
      <x:c r="Q1982" s="113" t="str">
        <x:f>IF(B1982="","",MONTH(B1982))</x:f>
      </x:c>
      <x:c r="R1982" s="113" t="str">
        <x:f>IF(B1982="","",YEAR(B1982))</x:f>
      </x:c>
    </x:row>
    <x:row r="1983" ht="20" customHeight="1">
      <x:c r="A1983" s="247"/>
      <x:c r="B1983" s="248"/>
      <x:c r="C1983" s="247"/>
      <x:c r="D1983" s="248"/>
      <x:c r="E1983" s="248"/>
      <x:c r="F1983" s="247"/>
      <x:c r="G1983" s="247"/>
      <x:c r="H1983" s="247"/>
      <x:c r="I1983" s="247"/>
      <x:c r="J1983" s="249"/>
      <x:c r="K1983" s="247"/>
      <x:c r="L1983" s="247"/>
      <x:c r="M1983" s="113" t="str">
        <x:f>IF(A1983="","",IF(OR(D1983="",E1983=""),"",IF(E1983&lt;=D1983,1,0)))</x:f>
      </x:c>
      <x:c r="N1983" s="120" t="str">
        <x:f>IF(A1983="","",IF(OR(H1983="",I1983=""),"",IFERROR(I1983/H1983,0)))</x:f>
      </x:c>
      <x:c r="O1983" s="113" t="str">
        <x:f>IF(A1983="","",IF(OR(D1983="",E1983=""),"",MAX(0,E1983-D1983)))</x:f>
      </x:c>
      <x:c r="P1983" s="113" t="str">
        <x:f>IF(B1983="","",WEEKDAY(B1983,2))</x:f>
      </x:c>
      <x:c r="Q1983" s="113" t="str">
        <x:f>IF(B1983="","",MONTH(B1983))</x:f>
      </x:c>
      <x:c r="R1983" s="113" t="str">
        <x:f>IF(B1983="","",YEAR(B1983))</x:f>
      </x:c>
    </x:row>
    <x:row r="1984" ht="20" customHeight="1">
      <x:c r="A1984" s="247"/>
      <x:c r="B1984" s="248"/>
      <x:c r="C1984" s="247"/>
      <x:c r="D1984" s="248"/>
      <x:c r="E1984" s="248"/>
      <x:c r="F1984" s="247"/>
      <x:c r="G1984" s="247"/>
      <x:c r="H1984" s="247"/>
      <x:c r="I1984" s="247"/>
      <x:c r="J1984" s="249"/>
      <x:c r="K1984" s="247"/>
      <x:c r="L1984" s="247"/>
      <x:c r="M1984" s="113" t="str">
        <x:f>IF(A1984="","",IF(OR(D1984="",E1984=""),"",IF(E1984&lt;=D1984,1,0)))</x:f>
      </x:c>
      <x:c r="N1984" s="120" t="str">
        <x:f>IF(A1984="","",IF(OR(H1984="",I1984=""),"",IFERROR(I1984/H1984,0)))</x:f>
      </x:c>
      <x:c r="O1984" s="113" t="str">
        <x:f>IF(A1984="","",IF(OR(D1984="",E1984=""),"",MAX(0,E1984-D1984)))</x:f>
      </x:c>
      <x:c r="P1984" s="113" t="str">
        <x:f>IF(B1984="","",WEEKDAY(B1984,2))</x:f>
      </x:c>
      <x:c r="Q1984" s="113" t="str">
        <x:f>IF(B1984="","",MONTH(B1984))</x:f>
      </x:c>
      <x:c r="R1984" s="113" t="str">
        <x:f>IF(B1984="","",YEAR(B1984))</x:f>
      </x:c>
    </x:row>
    <x:row r="1985" ht="20" customHeight="1">
      <x:c r="A1985" s="247"/>
      <x:c r="B1985" s="248"/>
      <x:c r="C1985" s="247"/>
      <x:c r="D1985" s="248"/>
      <x:c r="E1985" s="248"/>
      <x:c r="F1985" s="247"/>
      <x:c r="G1985" s="247"/>
      <x:c r="H1985" s="247"/>
      <x:c r="I1985" s="247"/>
      <x:c r="J1985" s="249"/>
      <x:c r="K1985" s="247"/>
      <x:c r="L1985" s="247"/>
      <x:c r="M1985" s="113" t="str">
        <x:f>IF(A1985="","",IF(OR(D1985="",E1985=""),"",IF(E1985&lt;=D1985,1,0)))</x:f>
      </x:c>
      <x:c r="N1985" s="120" t="str">
        <x:f>IF(A1985="","",IF(OR(H1985="",I1985=""),"",IFERROR(I1985/H1985,0)))</x:f>
      </x:c>
      <x:c r="O1985" s="113" t="str">
        <x:f>IF(A1985="","",IF(OR(D1985="",E1985=""),"",MAX(0,E1985-D1985)))</x:f>
      </x:c>
      <x:c r="P1985" s="113" t="str">
        <x:f>IF(B1985="","",WEEKDAY(B1985,2))</x:f>
      </x:c>
      <x:c r="Q1985" s="113" t="str">
        <x:f>IF(B1985="","",MONTH(B1985))</x:f>
      </x:c>
      <x:c r="R1985" s="113" t="str">
        <x:f>IF(B1985="","",YEAR(B1985))</x:f>
      </x:c>
    </x:row>
    <x:row r="1986" ht="20" customHeight="1">
      <x:c r="A1986" s="247"/>
      <x:c r="B1986" s="248"/>
      <x:c r="C1986" s="247"/>
      <x:c r="D1986" s="248"/>
      <x:c r="E1986" s="248"/>
      <x:c r="F1986" s="247"/>
      <x:c r="G1986" s="247"/>
      <x:c r="H1986" s="247"/>
      <x:c r="I1986" s="247"/>
      <x:c r="J1986" s="249"/>
      <x:c r="K1986" s="247"/>
      <x:c r="L1986" s="247"/>
      <x:c r="M1986" s="113" t="str">
        <x:f>IF(A1986="","",IF(OR(D1986="",E1986=""),"",IF(E1986&lt;=D1986,1,0)))</x:f>
      </x:c>
      <x:c r="N1986" s="120" t="str">
        <x:f>IF(A1986="","",IF(OR(H1986="",I1986=""),"",IFERROR(I1986/H1986,0)))</x:f>
      </x:c>
      <x:c r="O1986" s="113" t="str">
        <x:f>IF(A1986="","",IF(OR(D1986="",E1986=""),"",MAX(0,E1986-D1986)))</x:f>
      </x:c>
      <x:c r="P1986" s="113" t="str">
        <x:f>IF(B1986="","",WEEKDAY(B1986,2))</x:f>
      </x:c>
      <x:c r="Q1986" s="113" t="str">
        <x:f>IF(B1986="","",MONTH(B1986))</x:f>
      </x:c>
      <x:c r="R1986" s="113" t="str">
        <x:f>IF(B1986="","",YEAR(B1986))</x:f>
      </x:c>
    </x:row>
    <x:row r="1987" ht="20" customHeight="1">
      <x:c r="A1987" s="247"/>
      <x:c r="B1987" s="248"/>
      <x:c r="C1987" s="247"/>
      <x:c r="D1987" s="248"/>
      <x:c r="E1987" s="248"/>
      <x:c r="F1987" s="247"/>
      <x:c r="G1987" s="247"/>
      <x:c r="H1987" s="247"/>
      <x:c r="I1987" s="247"/>
      <x:c r="J1987" s="249"/>
      <x:c r="K1987" s="247"/>
      <x:c r="L1987" s="247"/>
      <x:c r="M1987" s="113" t="str">
        <x:f>IF(A1987="","",IF(OR(D1987="",E1987=""),"",IF(E1987&lt;=D1987,1,0)))</x:f>
      </x:c>
      <x:c r="N1987" s="120" t="str">
        <x:f>IF(A1987="","",IF(OR(H1987="",I1987=""),"",IFERROR(I1987/H1987,0)))</x:f>
      </x:c>
      <x:c r="O1987" s="113" t="str">
        <x:f>IF(A1987="","",IF(OR(D1987="",E1987=""),"",MAX(0,E1987-D1987)))</x:f>
      </x:c>
      <x:c r="P1987" s="113" t="str">
        <x:f>IF(B1987="","",WEEKDAY(B1987,2))</x:f>
      </x:c>
      <x:c r="Q1987" s="113" t="str">
        <x:f>IF(B1987="","",MONTH(B1987))</x:f>
      </x:c>
      <x:c r="R1987" s="113" t="str">
        <x:f>IF(B1987="","",YEAR(B1987))</x:f>
      </x:c>
    </x:row>
    <x:row r="1988" ht="20" customHeight="1">
      <x:c r="A1988" s="247"/>
      <x:c r="B1988" s="248"/>
      <x:c r="C1988" s="247"/>
      <x:c r="D1988" s="248"/>
      <x:c r="E1988" s="248"/>
      <x:c r="F1988" s="247"/>
      <x:c r="G1988" s="247"/>
      <x:c r="H1988" s="247"/>
      <x:c r="I1988" s="247"/>
      <x:c r="J1988" s="249"/>
      <x:c r="K1988" s="247"/>
      <x:c r="L1988" s="247"/>
      <x:c r="M1988" s="113" t="str">
        <x:f>IF(A1988="","",IF(OR(D1988="",E1988=""),"",IF(E1988&lt;=D1988,1,0)))</x:f>
      </x:c>
      <x:c r="N1988" s="120" t="str">
        <x:f>IF(A1988="","",IF(OR(H1988="",I1988=""),"",IFERROR(I1988/H1988,0)))</x:f>
      </x:c>
      <x:c r="O1988" s="113" t="str">
        <x:f>IF(A1988="","",IF(OR(D1988="",E1988=""),"",MAX(0,E1988-D1988)))</x:f>
      </x:c>
      <x:c r="P1988" s="113" t="str">
        <x:f>IF(B1988="","",WEEKDAY(B1988,2))</x:f>
      </x:c>
      <x:c r="Q1988" s="113" t="str">
        <x:f>IF(B1988="","",MONTH(B1988))</x:f>
      </x:c>
      <x:c r="R1988" s="113" t="str">
        <x:f>IF(B1988="","",YEAR(B1988))</x:f>
      </x:c>
    </x:row>
    <x:row r="1989" ht="20" customHeight="1">
      <x:c r="A1989" s="247"/>
      <x:c r="B1989" s="248"/>
      <x:c r="C1989" s="247"/>
      <x:c r="D1989" s="248"/>
      <x:c r="E1989" s="248"/>
      <x:c r="F1989" s="247"/>
      <x:c r="G1989" s="247"/>
      <x:c r="H1989" s="247"/>
      <x:c r="I1989" s="247"/>
      <x:c r="J1989" s="249"/>
      <x:c r="K1989" s="247"/>
      <x:c r="L1989" s="247"/>
      <x:c r="M1989" s="113" t="str">
        <x:f>IF(A1989="","",IF(OR(D1989="",E1989=""),"",IF(E1989&lt;=D1989,1,0)))</x:f>
      </x:c>
      <x:c r="N1989" s="120" t="str">
        <x:f>IF(A1989="","",IF(OR(H1989="",I1989=""),"",IFERROR(I1989/H1989,0)))</x:f>
      </x:c>
      <x:c r="O1989" s="113" t="str">
        <x:f>IF(A1989="","",IF(OR(D1989="",E1989=""),"",MAX(0,E1989-D1989)))</x:f>
      </x:c>
      <x:c r="P1989" s="113" t="str">
        <x:f>IF(B1989="","",WEEKDAY(B1989,2))</x:f>
      </x:c>
      <x:c r="Q1989" s="113" t="str">
        <x:f>IF(B1989="","",MONTH(B1989))</x:f>
      </x:c>
      <x:c r="R1989" s="113" t="str">
        <x:f>IF(B1989="","",YEAR(B1989))</x:f>
      </x:c>
    </x:row>
    <x:row r="1990" ht="20" customHeight="1">
      <x:c r="A1990" s="247"/>
      <x:c r="B1990" s="248"/>
      <x:c r="C1990" s="247"/>
      <x:c r="D1990" s="248"/>
      <x:c r="E1990" s="248"/>
      <x:c r="F1990" s="247"/>
      <x:c r="G1990" s="247"/>
      <x:c r="H1990" s="247"/>
      <x:c r="I1990" s="247"/>
      <x:c r="J1990" s="249"/>
      <x:c r="K1990" s="247"/>
      <x:c r="L1990" s="247"/>
      <x:c r="M1990" s="113" t="str">
        <x:f>IF(A1990="","",IF(OR(D1990="",E1990=""),"",IF(E1990&lt;=D1990,1,0)))</x:f>
      </x:c>
      <x:c r="N1990" s="120" t="str">
        <x:f>IF(A1990="","",IF(OR(H1990="",I1990=""),"",IFERROR(I1990/H1990,0)))</x:f>
      </x:c>
      <x:c r="O1990" s="113" t="str">
        <x:f>IF(A1990="","",IF(OR(D1990="",E1990=""),"",MAX(0,E1990-D1990)))</x:f>
      </x:c>
      <x:c r="P1990" s="113" t="str">
        <x:f>IF(B1990="","",WEEKDAY(B1990,2))</x:f>
      </x:c>
      <x:c r="Q1990" s="113" t="str">
        <x:f>IF(B1990="","",MONTH(B1990))</x:f>
      </x:c>
      <x:c r="R1990" s="113" t="str">
        <x:f>IF(B1990="","",YEAR(B1990))</x:f>
      </x:c>
    </x:row>
    <x:row r="1991" ht="20" customHeight="1">
      <x:c r="A1991" s="247"/>
      <x:c r="B1991" s="248"/>
      <x:c r="C1991" s="247"/>
      <x:c r="D1991" s="248"/>
      <x:c r="E1991" s="248"/>
      <x:c r="F1991" s="247"/>
      <x:c r="G1991" s="247"/>
      <x:c r="H1991" s="247"/>
      <x:c r="I1991" s="247"/>
      <x:c r="J1991" s="249"/>
      <x:c r="K1991" s="247"/>
      <x:c r="L1991" s="247"/>
      <x:c r="M1991" s="113" t="str">
        <x:f>IF(A1991="","",IF(OR(D1991="",E1991=""),"",IF(E1991&lt;=D1991,1,0)))</x:f>
      </x:c>
      <x:c r="N1991" s="120" t="str">
        <x:f>IF(A1991="","",IF(OR(H1991="",I1991=""),"",IFERROR(I1991/H1991,0)))</x:f>
      </x:c>
      <x:c r="O1991" s="113" t="str">
        <x:f>IF(A1991="","",IF(OR(D1991="",E1991=""),"",MAX(0,E1991-D1991)))</x:f>
      </x:c>
      <x:c r="P1991" s="113" t="str">
        <x:f>IF(B1991="","",WEEKDAY(B1991,2))</x:f>
      </x:c>
      <x:c r="Q1991" s="113" t="str">
        <x:f>IF(B1991="","",MONTH(B1991))</x:f>
      </x:c>
      <x:c r="R1991" s="113" t="str">
        <x:f>IF(B1991="","",YEAR(B1991))</x:f>
      </x:c>
    </x:row>
    <x:row r="1992" ht="20" customHeight="1">
      <x:c r="A1992" s="247"/>
      <x:c r="B1992" s="248"/>
      <x:c r="C1992" s="247"/>
      <x:c r="D1992" s="248"/>
      <x:c r="E1992" s="248"/>
      <x:c r="F1992" s="247"/>
      <x:c r="G1992" s="247"/>
      <x:c r="H1992" s="247"/>
      <x:c r="I1992" s="247"/>
      <x:c r="J1992" s="249"/>
      <x:c r="K1992" s="247"/>
      <x:c r="L1992" s="247"/>
      <x:c r="M1992" s="113" t="str">
        <x:f>IF(A1992="","",IF(OR(D1992="",E1992=""),"",IF(E1992&lt;=D1992,1,0)))</x:f>
      </x:c>
      <x:c r="N1992" s="120" t="str">
        <x:f>IF(A1992="","",IF(OR(H1992="",I1992=""),"",IFERROR(I1992/H1992,0)))</x:f>
      </x:c>
      <x:c r="O1992" s="113" t="str">
        <x:f>IF(A1992="","",IF(OR(D1992="",E1992=""),"",MAX(0,E1992-D1992)))</x:f>
      </x:c>
      <x:c r="P1992" s="113" t="str">
        <x:f>IF(B1992="","",WEEKDAY(B1992,2))</x:f>
      </x:c>
      <x:c r="Q1992" s="113" t="str">
        <x:f>IF(B1992="","",MONTH(B1992))</x:f>
      </x:c>
      <x:c r="R1992" s="113" t="str">
        <x:f>IF(B1992="","",YEAR(B1992))</x:f>
      </x:c>
    </x:row>
    <x:row r="1993" ht="20" customHeight="1">
      <x:c r="A1993" s="247"/>
      <x:c r="B1993" s="248"/>
      <x:c r="C1993" s="247"/>
      <x:c r="D1993" s="248"/>
      <x:c r="E1993" s="248"/>
      <x:c r="F1993" s="247"/>
      <x:c r="G1993" s="247"/>
      <x:c r="H1993" s="247"/>
      <x:c r="I1993" s="247"/>
      <x:c r="J1993" s="249"/>
      <x:c r="K1993" s="247"/>
      <x:c r="L1993" s="247"/>
      <x:c r="M1993" s="113" t="str">
        <x:f>IF(A1993="","",IF(OR(D1993="",E1993=""),"",IF(E1993&lt;=D1993,1,0)))</x:f>
      </x:c>
      <x:c r="N1993" s="120" t="str">
        <x:f>IF(A1993="","",IF(OR(H1993="",I1993=""),"",IFERROR(I1993/H1993,0)))</x:f>
      </x:c>
      <x:c r="O1993" s="113" t="str">
        <x:f>IF(A1993="","",IF(OR(D1993="",E1993=""),"",MAX(0,E1993-D1993)))</x:f>
      </x:c>
      <x:c r="P1993" s="113" t="str">
        <x:f>IF(B1993="","",WEEKDAY(B1993,2))</x:f>
      </x:c>
      <x:c r="Q1993" s="113" t="str">
        <x:f>IF(B1993="","",MONTH(B1993))</x:f>
      </x:c>
      <x:c r="R1993" s="113" t="str">
        <x:f>IF(B1993="","",YEAR(B1993))</x:f>
      </x:c>
    </x:row>
    <x:row r="1994" ht="20" customHeight="1">
      <x:c r="A1994" s="247"/>
      <x:c r="B1994" s="248"/>
      <x:c r="C1994" s="247"/>
      <x:c r="D1994" s="248"/>
      <x:c r="E1994" s="248"/>
      <x:c r="F1994" s="247"/>
      <x:c r="G1994" s="247"/>
      <x:c r="H1994" s="247"/>
      <x:c r="I1994" s="247"/>
      <x:c r="J1994" s="249"/>
      <x:c r="K1994" s="247"/>
      <x:c r="L1994" s="247"/>
      <x:c r="M1994" s="113" t="str">
        <x:f>IF(A1994="","",IF(OR(D1994="",E1994=""),"",IF(E1994&lt;=D1994,1,0)))</x:f>
      </x:c>
      <x:c r="N1994" s="120" t="str">
        <x:f>IF(A1994="","",IF(OR(H1994="",I1994=""),"",IFERROR(I1994/H1994,0)))</x:f>
      </x:c>
      <x:c r="O1994" s="113" t="str">
        <x:f>IF(A1994="","",IF(OR(D1994="",E1994=""),"",MAX(0,E1994-D1994)))</x:f>
      </x:c>
      <x:c r="P1994" s="113" t="str">
        <x:f>IF(B1994="","",WEEKDAY(B1994,2))</x:f>
      </x:c>
      <x:c r="Q1994" s="113" t="str">
        <x:f>IF(B1994="","",MONTH(B1994))</x:f>
      </x:c>
      <x:c r="R1994" s="113" t="str">
        <x:f>IF(B1994="","",YEAR(B1994))</x:f>
      </x:c>
    </x:row>
    <x:row r="1995" ht="20" customHeight="1">
      <x:c r="A1995" s="247"/>
      <x:c r="B1995" s="248"/>
      <x:c r="C1995" s="247"/>
      <x:c r="D1995" s="248"/>
      <x:c r="E1995" s="248"/>
      <x:c r="F1995" s="247"/>
      <x:c r="G1995" s="247"/>
      <x:c r="H1995" s="247"/>
      <x:c r="I1995" s="247"/>
      <x:c r="J1995" s="249"/>
      <x:c r="K1995" s="247"/>
      <x:c r="L1995" s="247"/>
      <x:c r="M1995" s="113" t="str">
        <x:f>IF(A1995="","",IF(OR(D1995="",E1995=""),"",IF(E1995&lt;=D1995,1,0)))</x:f>
      </x:c>
      <x:c r="N1995" s="120" t="str">
        <x:f>IF(A1995="","",IF(OR(H1995="",I1995=""),"",IFERROR(I1995/H1995,0)))</x:f>
      </x:c>
      <x:c r="O1995" s="113" t="str">
        <x:f>IF(A1995="","",IF(OR(D1995="",E1995=""),"",MAX(0,E1995-D1995)))</x:f>
      </x:c>
      <x:c r="P1995" s="113" t="str">
        <x:f>IF(B1995="","",WEEKDAY(B1995,2))</x:f>
      </x:c>
      <x:c r="Q1995" s="113" t="str">
        <x:f>IF(B1995="","",MONTH(B1995))</x:f>
      </x:c>
      <x:c r="R1995" s="113" t="str">
        <x:f>IF(B1995="","",YEAR(B1995))</x:f>
      </x:c>
    </x:row>
    <x:row r="1996" ht="20" customHeight="1">
      <x:c r="A1996" s="247"/>
      <x:c r="B1996" s="248"/>
      <x:c r="C1996" s="247"/>
      <x:c r="D1996" s="248"/>
      <x:c r="E1996" s="248"/>
      <x:c r="F1996" s="247"/>
      <x:c r="G1996" s="247"/>
      <x:c r="H1996" s="247"/>
      <x:c r="I1996" s="247"/>
      <x:c r="J1996" s="249"/>
      <x:c r="K1996" s="247"/>
      <x:c r="L1996" s="247"/>
      <x:c r="M1996" s="113" t="str">
        <x:f>IF(A1996="","",IF(OR(D1996="",E1996=""),"",IF(E1996&lt;=D1996,1,0)))</x:f>
      </x:c>
      <x:c r="N1996" s="120" t="str">
        <x:f>IF(A1996="","",IF(OR(H1996="",I1996=""),"",IFERROR(I1996/H1996,0)))</x:f>
      </x:c>
      <x:c r="O1996" s="113" t="str">
        <x:f>IF(A1996="","",IF(OR(D1996="",E1996=""),"",MAX(0,E1996-D1996)))</x:f>
      </x:c>
      <x:c r="P1996" s="113" t="str">
        <x:f>IF(B1996="","",WEEKDAY(B1996,2))</x:f>
      </x:c>
      <x:c r="Q1996" s="113" t="str">
        <x:f>IF(B1996="","",MONTH(B1996))</x:f>
      </x:c>
      <x:c r="R1996" s="113" t="str">
        <x:f>IF(B1996="","",YEAR(B1996))</x:f>
      </x:c>
    </x:row>
    <x:row r="1997" ht="20" customHeight="1">
      <x:c r="A1997" s="247"/>
      <x:c r="B1997" s="248"/>
      <x:c r="C1997" s="247"/>
      <x:c r="D1997" s="248"/>
      <x:c r="E1997" s="248"/>
      <x:c r="F1997" s="247"/>
      <x:c r="G1997" s="247"/>
      <x:c r="H1997" s="247"/>
      <x:c r="I1997" s="247"/>
      <x:c r="J1997" s="249"/>
      <x:c r="K1997" s="247"/>
      <x:c r="L1997" s="247"/>
      <x:c r="M1997" s="113" t="str">
        <x:f>IF(A1997="","",IF(OR(D1997="",E1997=""),"",IF(E1997&lt;=D1997,1,0)))</x:f>
      </x:c>
      <x:c r="N1997" s="120" t="str">
        <x:f>IF(A1997="","",IF(OR(H1997="",I1997=""),"",IFERROR(I1997/H1997,0)))</x:f>
      </x:c>
      <x:c r="O1997" s="113" t="str">
        <x:f>IF(A1997="","",IF(OR(D1997="",E1997=""),"",MAX(0,E1997-D1997)))</x:f>
      </x:c>
      <x:c r="P1997" s="113" t="str">
        <x:f>IF(B1997="","",WEEKDAY(B1997,2))</x:f>
      </x:c>
      <x:c r="Q1997" s="113" t="str">
        <x:f>IF(B1997="","",MONTH(B1997))</x:f>
      </x:c>
      <x:c r="R1997" s="113" t="str">
        <x:f>IF(B1997="","",YEAR(B1997))</x:f>
      </x:c>
    </x:row>
    <x:row r="1998" ht="20" customHeight="1">
      <x:c r="A1998" s="247"/>
      <x:c r="B1998" s="248"/>
      <x:c r="C1998" s="247"/>
      <x:c r="D1998" s="248"/>
      <x:c r="E1998" s="248"/>
      <x:c r="F1998" s="247"/>
      <x:c r="G1998" s="247"/>
      <x:c r="H1998" s="247"/>
      <x:c r="I1998" s="247"/>
      <x:c r="J1998" s="249"/>
      <x:c r="K1998" s="247"/>
      <x:c r="L1998" s="247"/>
      <x:c r="M1998" s="113" t="str">
        <x:f>IF(A1998="","",IF(OR(D1998="",E1998=""),"",IF(E1998&lt;=D1998,1,0)))</x:f>
      </x:c>
      <x:c r="N1998" s="120" t="str">
        <x:f>IF(A1998="","",IF(OR(H1998="",I1998=""),"",IFERROR(I1998/H1998,0)))</x:f>
      </x:c>
      <x:c r="O1998" s="113" t="str">
        <x:f>IF(A1998="","",IF(OR(D1998="",E1998=""),"",MAX(0,E1998-D1998)))</x:f>
      </x:c>
      <x:c r="P1998" s="113" t="str">
        <x:f>IF(B1998="","",WEEKDAY(B1998,2))</x:f>
      </x:c>
      <x:c r="Q1998" s="113" t="str">
        <x:f>IF(B1998="","",MONTH(B1998))</x:f>
      </x:c>
      <x:c r="R1998" s="113" t="str">
        <x:f>IF(B1998="","",YEAR(B1998))</x:f>
      </x:c>
    </x:row>
    <x:row r="1999" ht="20" customHeight="1">
      <x:c r="A1999" s="247"/>
      <x:c r="B1999" s="248"/>
      <x:c r="C1999" s="247"/>
      <x:c r="D1999" s="248"/>
      <x:c r="E1999" s="248"/>
      <x:c r="F1999" s="247"/>
      <x:c r="G1999" s="247"/>
      <x:c r="H1999" s="247"/>
      <x:c r="I1999" s="247"/>
      <x:c r="J1999" s="249"/>
      <x:c r="K1999" s="247"/>
      <x:c r="L1999" s="247"/>
      <x:c r="M1999" s="113" t="str">
        <x:f>IF(A1999="","",IF(OR(D1999="",E1999=""),"",IF(E1999&lt;=D1999,1,0)))</x:f>
      </x:c>
      <x:c r="N1999" s="120" t="str">
        <x:f>IF(A1999="","",IF(OR(H1999="",I1999=""),"",IFERROR(I1999/H1999,0)))</x:f>
      </x:c>
      <x:c r="O1999" s="113" t="str">
        <x:f>IF(A1999="","",IF(OR(D1999="",E1999=""),"",MAX(0,E1999-D1999)))</x:f>
      </x:c>
      <x:c r="P1999" s="113" t="str">
        <x:f>IF(B1999="","",WEEKDAY(B1999,2))</x:f>
      </x:c>
      <x:c r="Q1999" s="113" t="str">
        <x:f>IF(B1999="","",MONTH(B1999))</x:f>
      </x:c>
      <x:c r="R1999" s="113" t="str">
        <x:f>IF(B1999="","",YEAR(B1999))</x:f>
      </x:c>
    </x:row>
    <x:row r="2000" ht="20" customHeight="1">
      <x:c r="A2000" s="247"/>
      <x:c r="B2000" s="248"/>
      <x:c r="C2000" s="247"/>
      <x:c r="D2000" s="248"/>
      <x:c r="E2000" s="248"/>
      <x:c r="F2000" s="247"/>
      <x:c r="G2000" s="247"/>
      <x:c r="H2000" s="247"/>
      <x:c r="I2000" s="247"/>
      <x:c r="J2000" s="249"/>
      <x:c r="K2000" s="247"/>
      <x:c r="L2000" s="247"/>
      <x:c r="M2000" s="113" t="str">
        <x:f>IF(A2000="","",IF(OR(D2000="",E2000=""),"",IF(E2000&lt;=D2000,1,0)))</x:f>
      </x:c>
      <x:c r="N2000" s="120" t="str">
        <x:f>IF(A2000="","",IF(OR(H2000="",I2000=""),"",IFERROR(I2000/H2000,0)))</x:f>
      </x:c>
      <x:c r="O2000" s="113" t="str">
        <x:f>IF(A2000="","",IF(OR(D2000="",E2000=""),"",MAX(0,E2000-D2000)))</x:f>
      </x:c>
      <x:c r="P2000" s="113" t="str">
        <x:f>IF(B2000="","",WEEKDAY(B2000,2))</x:f>
      </x:c>
      <x:c r="Q2000" s="113" t="str">
        <x:f>IF(B2000="","",MONTH(B2000))</x:f>
      </x:c>
      <x:c r="R2000" s="113" t="str">
        <x:f>IF(B2000="","",YEAR(B2000))</x:f>
      </x:c>
    </x:row>
    <x:row r="2001" ht="20" customHeight="1">
      <x:c r="A2001" s="247"/>
      <x:c r="B2001" s="248"/>
      <x:c r="C2001" s="247"/>
      <x:c r="D2001" s="248"/>
      <x:c r="E2001" s="248"/>
      <x:c r="F2001" s="247"/>
      <x:c r="G2001" s="247"/>
      <x:c r="H2001" s="247"/>
      <x:c r="I2001" s="247"/>
      <x:c r="J2001" s="249"/>
      <x:c r="K2001" s="247"/>
      <x:c r="L2001" s="247"/>
      <x:c r="M2001" s="113" t="str">
        <x:f>IF(A2001="","",IF(OR(D2001="",E2001=""),"",IF(E2001&lt;=D2001,1,0)))</x:f>
      </x:c>
      <x:c r="N2001" s="120" t="str">
        <x:f>IF(A2001="","",IF(OR(H2001="",I2001=""),"",IFERROR(I2001/H2001,0)))</x:f>
      </x:c>
      <x:c r="O2001" s="113" t="str">
        <x:f>IF(A2001="","",IF(OR(D2001="",E2001=""),"",MAX(0,E2001-D2001)))</x:f>
      </x:c>
      <x:c r="P2001" s="113" t="str">
        <x:f>IF(B2001="","",WEEKDAY(B2001,2))</x:f>
      </x:c>
      <x:c r="Q2001" s="113" t="str">
        <x:f>IF(B2001="","",MONTH(B2001))</x:f>
      </x:c>
      <x:c r="R2001" s="113" t="str">
        <x:f>IF(B2001="","",YEAR(B2001))</x:f>
      </x:c>
    </x:row>
    <x:row r="2002" ht="20" customHeight="1">
      <x:c r="A2002" s="247"/>
      <x:c r="B2002" s="248"/>
      <x:c r="C2002" s="247"/>
      <x:c r="D2002" s="248"/>
      <x:c r="E2002" s="248"/>
      <x:c r="F2002" s="247"/>
      <x:c r="G2002" s="247"/>
      <x:c r="H2002" s="247"/>
      <x:c r="I2002" s="247"/>
      <x:c r="J2002" s="249"/>
      <x:c r="K2002" s="247"/>
      <x:c r="L2002" s="247"/>
      <x:c r="M2002" s="113" t="str">
        <x:f>IF(A2002="","",IF(OR(D2002="",E2002=""),"",IF(E2002&lt;=D2002,1,0)))</x:f>
      </x:c>
      <x:c r="N2002" s="120" t="str">
        <x:f>IF(A2002="","",IF(OR(H2002="",I2002=""),"",IFERROR(I2002/H2002,0)))</x:f>
      </x:c>
      <x:c r="O2002" s="113" t="str">
        <x:f>IF(A2002="","",IF(OR(D2002="",E2002=""),"",MAX(0,E2002-D2002)))</x:f>
      </x:c>
      <x:c r="P2002" s="113" t="str">
        <x:f>IF(B2002="","",WEEKDAY(B2002,2))</x:f>
      </x:c>
      <x:c r="Q2002" s="113" t="str">
        <x:f>IF(B2002="","",MONTH(B2002))</x:f>
      </x:c>
      <x:c r="R2002" s="113" t="str">
        <x:f>IF(B2002="","",YEAR(B2002))</x:f>
      </x:c>
    </x:row>
    <x:row r="2003" ht="20" customHeight="1">
      <x:c r="A2003" s="247"/>
      <x:c r="B2003" s="248"/>
      <x:c r="C2003" s="247"/>
      <x:c r="D2003" s="248"/>
      <x:c r="E2003" s="248"/>
      <x:c r="F2003" s="247"/>
      <x:c r="G2003" s="247"/>
      <x:c r="H2003" s="247"/>
      <x:c r="I2003" s="247"/>
      <x:c r="J2003" s="249"/>
      <x:c r="K2003" s="247"/>
      <x:c r="L2003" s="247"/>
      <x:c r="M2003" s="113" t="str">
        <x:f>IF(A2003="","",IF(OR(D2003="",E2003=""),"",IF(E2003&lt;=D2003,1,0)))</x:f>
      </x:c>
      <x:c r="N2003" s="120" t="str">
        <x:f>IF(A2003="","",IF(OR(H2003="",I2003=""),"",IFERROR(I2003/H2003,0)))</x:f>
      </x:c>
      <x:c r="O2003" s="113" t="str">
        <x:f>IF(A2003="","",IF(OR(D2003="",E2003=""),"",MAX(0,E2003-D2003)))</x:f>
      </x:c>
      <x:c r="P2003" s="113" t="str">
        <x:f>IF(B2003="","",WEEKDAY(B2003,2))</x:f>
      </x:c>
      <x:c r="Q2003" s="113" t="str">
        <x:f>IF(B2003="","",MONTH(B2003))</x:f>
      </x:c>
      <x:c r="R2003" s="113" t="str">
        <x:f>IF(B2003="","",YEAR(B2003))</x:f>
      </x:c>
    </x:row>
    <x:row r="2004" ht="20" customHeight="1">
      <x:c r="A2004" s="247"/>
      <x:c r="B2004" s="248"/>
      <x:c r="C2004" s="247"/>
      <x:c r="D2004" s="248"/>
      <x:c r="E2004" s="248"/>
      <x:c r="F2004" s="247"/>
      <x:c r="G2004" s="247"/>
      <x:c r="H2004" s="247"/>
      <x:c r="I2004" s="247"/>
      <x:c r="J2004" s="249"/>
      <x:c r="K2004" s="247"/>
      <x:c r="L2004" s="247"/>
      <x:c r="M2004" s="113" t="str">
        <x:f>IF(A2004="","",IF(OR(D2004="",E2004=""),"",IF(E2004&lt;=D2004,1,0)))</x:f>
      </x:c>
      <x:c r="N2004" s="120" t="str">
        <x:f>IF(A2004="","",IF(OR(H2004="",I2004=""),"",IFERROR(I2004/H2004,0)))</x:f>
      </x:c>
      <x:c r="O2004" s="113" t="str">
        <x:f>IF(A2004="","",IF(OR(D2004="",E2004=""),"",MAX(0,E2004-D2004)))</x:f>
      </x:c>
      <x:c r="P2004" s="113" t="str">
        <x:f>IF(B2004="","",WEEKDAY(B2004,2))</x:f>
      </x:c>
      <x:c r="Q2004" s="113" t="str">
        <x:f>IF(B2004="","",MONTH(B2004))</x:f>
      </x:c>
      <x:c r="R2004" s="113" t="str">
        <x:f>IF(B2004="","",YEAR(B2004))</x:f>
      </x:c>
    </x:row>
    <x:row r="2005" ht="20" customHeight="1">
      <x:c r="A2005" s="247"/>
      <x:c r="B2005" s="248"/>
      <x:c r="C2005" s="247"/>
      <x:c r="D2005" s="248"/>
      <x:c r="E2005" s="248"/>
      <x:c r="F2005" s="247"/>
      <x:c r="G2005" s="247"/>
      <x:c r="H2005" s="247"/>
      <x:c r="I2005" s="247"/>
      <x:c r="J2005" s="249"/>
      <x:c r="K2005" s="247"/>
      <x:c r="L2005" s="247"/>
      <x:c r="M2005" s="113" t="str">
        <x:f>IF(A2005="","",IF(OR(D2005="",E2005=""),"",IF(E2005&lt;=D2005,1,0)))</x:f>
      </x:c>
      <x:c r="N2005" s="120" t="str">
        <x:f>IF(A2005="","",IF(OR(H2005="",I2005=""),"",IFERROR(I2005/H2005,0)))</x:f>
      </x:c>
      <x:c r="O2005" s="113" t="str">
        <x:f>IF(A2005="","",IF(OR(D2005="",E2005=""),"",MAX(0,E2005-D2005)))</x:f>
      </x:c>
      <x:c r="P2005" s="113" t="str">
        <x:f>IF(B2005="","",WEEKDAY(B2005,2))</x:f>
      </x:c>
      <x:c r="Q2005" s="113" t="str">
        <x:f>IF(B2005="","",MONTH(B2005))</x:f>
      </x:c>
      <x:c r="R2005" s="113" t="str">
        <x:f>IF(B2005="","",YEAR(B2005))</x:f>
      </x:c>
    </x:row>
    <x:row r="2006" ht="20" customHeight="1">
      <x:c r="A2006" s="247"/>
      <x:c r="B2006" s="248"/>
      <x:c r="C2006" s="247"/>
      <x:c r="D2006" s="248"/>
      <x:c r="E2006" s="248"/>
      <x:c r="F2006" s="247"/>
      <x:c r="G2006" s="247"/>
      <x:c r="H2006" s="247"/>
      <x:c r="I2006" s="247"/>
      <x:c r="J2006" s="249"/>
      <x:c r="K2006" s="247"/>
      <x:c r="L2006" s="247"/>
      <x:c r="M2006" s="113" t="str">
        <x:f>IF(A2006="","",IF(OR(D2006="",E2006=""),"",IF(E2006&lt;=D2006,1,0)))</x:f>
      </x:c>
      <x:c r="N2006" s="120" t="str">
        <x:f>IF(A2006="","",IF(OR(H2006="",I2006=""),"",IFERROR(I2006/H2006,0)))</x:f>
      </x:c>
      <x:c r="O2006" s="113" t="str">
        <x:f>IF(A2006="","",IF(OR(D2006="",E2006=""),"",MAX(0,E2006-D2006)))</x:f>
      </x:c>
      <x:c r="P2006" s="113" t="str">
        <x:f>IF(B2006="","",WEEKDAY(B2006,2))</x:f>
      </x:c>
      <x:c r="Q2006" s="113" t="str">
        <x:f>IF(B2006="","",MONTH(B2006))</x:f>
      </x:c>
      <x:c r="R2006" s="113" t="str">
        <x:f>IF(B2006="","",YEAR(B2006))</x:f>
      </x:c>
    </x:row>
  </x:sheetData>
  <x:sheetProtection password="E778" sheet="1" objects="1" scenarios="1" formatCells="1" formatColumns="1" formatRows="1" insertColumns="1" insertRows="1" deleteColumns="1" deleteRows="1" sort="1" autoFilter="0" pivotTables="1" selectLockedCells="0" selectUnlockedCells="0"/>
  <x:mergeCells>
    <x:mergeCell ref="A1:R2"/>
    <x:mergeCell ref="A3:R3"/>
    <x:mergeCell ref="A4:R4"/>
  </x:mergeCells>
  <x:conditionalFormatting sqref="M7:M2006">
    <x:cfRule type="cellIs" dxfId="0" priority="1" operator="equal">
      <x:formula>0</x:formula>
    </x:cfRule>
  </x:conditionalFormatting>
  <x:conditionalFormatting sqref="N7:N2006">
    <x:cfRule type="colorScale" priority="2">
      <x:colorScale>
        <x:cfvo type="min"/>
        <x:cfvo type="percentile" val="50"/>
        <x:cfvo type="max"/>
        <x:color rgb="FFFCE2D7"/>
        <x:color rgb="FFE3F7EE"/>
        <x:color rgb="FF1DBEA9"/>
      </x:colorScale>
    </x:cfRule>
  </x:conditionalFormatting>
  <x:dataValidations count="3">
    <x:dataValidation type="list" sqref="C7:C2006">
      <x:formula1>"8,10,12,14,16,18"</x:formula1>
    </x:dataValidation>
    <x:dataValidation type="list" sqref="F7:F2006">
      <x:formula1>"A,B,C,D"</x:formula1>
    </x:dataValidation>
    <x:dataValidation type="list" sqref="K7:K2006">
      <x:formula1>Lang!$B$59:$B$63</x:formula1>
    </x:dataValidation>
  </x:dataValidations>
  <x:pageMargins left="0.7" right="0.7" top="0.75" bottom="0.75" header="0.3" footer="0.3"/>
  <x:pageSetup paperSize="9" orientation="landscape" fitToWidth="1" fitToHeight="0"/>
</x:worksheet>
</file>

<file path=xl/worksheets/sheet3.xml><?xml version="1.0" encoding="utf-8"?>
<x:worksheet xmlns:x="http://schemas.openxmlformats.org/spreadsheetml/2006/main">
  <x:sheetPr>
    <x:pageSetUpPr fitToPage="1"/>
  </x:sheetPr>
  <x:sheetFormatPr defaultRowHeight="15"/>
  <x:cols>
    <x:col min="1" max="1" width="19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2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</x:cols>
  <x:sheetData>
    <x:row r="1" ht="20" customHeight="1">
      <x:c r="A1" s="129" t="str">
        <x:f>"KEYONE  /  "&amp;Lang!$B$6</x:f>
        <x:v>KEYONE  /  ANALYTICS ENGINE</x:v>
      </x:c>
      <x:c r="B1" s="129"/>
      <x:c r="C1" s="129"/>
      <x:c r="D1" s="129"/>
      <x:c r="E1" s="129"/>
      <x:c r="F1" s="129"/>
      <x:c r="G1" s="129"/>
      <x:c r="H1" s="129"/>
      <x:c r="I1" s="129"/>
      <x:c r="J1" s="129"/>
      <x:c r="K1" s="129"/>
      <x:c r="L1" s="129"/>
      <x:c r="M1" s="129"/>
      <x:c r="N1" s="129"/>
      <x:c r="O1" s="129"/>
      <x:c r="P1" s="129"/>
      <x:c r="Q1" s="129"/>
      <x:c r="R1" s="129"/>
      <x:c r="S1" s="129"/>
    </x:row>
    <x:row r="2" ht="20" customHeight="1">
      <x:c r="A2" s="129"/>
      <x:c r="B2" s="129"/>
      <x:c r="C2" s="129"/>
      <x:c r="D2" s="129"/>
      <x:c r="E2" s="129"/>
      <x:c r="F2" s="129"/>
      <x:c r="G2" s="129"/>
      <x:c r="H2" s="129"/>
      <x:c r="I2" s="129"/>
      <x:c r="J2" s="129"/>
      <x:c r="K2" s="129"/>
      <x:c r="L2" s="129"/>
      <x:c r="M2" s="129"/>
      <x:c r="N2" s="129"/>
      <x:c r="O2" s="129"/>
      <x:c r="P2" s="129"/>
      <x:c r="Q2" s="129"/>
      <x:c r="R2" s="129"/>
      <x:c r="S2" s="129"/>
    </x:row>
    <x:row r="3" ht="20" customHeight="1">
      <x:c r="A3" s="32" t="str">
        <x:f>Lang!$B$64</x:f>
        <x:v>https://keywanfakhri.com  •  Formula-driven summaries.  Edit only Orders A:L and Settings.</x:v>
      </x:c>
      <x:c r="B3" s="32"/>
      <x:c r="C3" s="32"/>
      <x:c r="D3" s="32"/>
      <x:c r="E3" s="32"/>
      <x:c r="F3" s="32"/>
      <x:c r="G3" s="32"/>
      <x:c r="H3" s="32"/>
      <x:c r="I3" s="32"/>
      <x:c r="J3" s="32"/>
      <x:c r="K3" s="32"/>
      <x:c r="L3" s="32"/>
      <x:c r="M3" s="32"/>
      <x:c r="N3" s="32"/>
      <x:c r="O3" s="32"/>
      <x:c r="P3" s="32"/>
      <x:c r="Q3" s="32"/>
      <x:c r="R3" s="32"/>
      <x:c r="S3" s="32"/>
    </x:row>
    <x:row r="4" ht="20" customHeight="1">
      <x:c r="A4" s="112"/>
      <x:c r="B4" s="112"/>
      <x:c r="C4" s="112"/>
      <x:c r="D4" s="112"/>
      <x:c r="E4" s="112"/>
      <x:c r="F4" s="112"/>
      <x:c r="G4" s="112"/>
      <x:c r="H4" s="112"/>
      <x:c r="I4" s="112"/>
      <x:c r="J4" s="112"/>
      <x:c r="K4" s="112"/>
      <x:c r="L4" s="112"/>
      <x:c r="M4" s="112"/>
      <x:c r="N4" s="112"/>
      <x:c r="O4" s="112"/>
      <x:c r="P4" s="112"/>
      <x:c r="Q4" s="112"/>
      <x:c r="R4" s="112"/>
      <x:c r="S4" s="112"/>
    </x:row>
    <x:row r="5" ht="20" customHeight="1">
      <x:c r="A5" s="112"/>
      <x:c r="B5" s="112"/>
      <x:c r="C5" s="112"/>
      <x:c r="D5" s="112"/>
      <x:c r="E5" s="112"/>
      <x:c r="F5" s="112"/>
      <x:c r="G5" s="112"/>
      <x:c r="H5" s="112"/>
      <x:c r="I5" s="112"/>
      <x:c r="J5" s="112"/>
      <x:c r="K5" s="112"/>
      <x:c r="L5" s="112"/>
      <x:c r="M5" s="112"/>
      <x:c r="N5" s="112"/>
      <x:c r="O5" s="112"/>
      <x:c r="P5" s="112"/>
      <x:c r="Q5" s="112"/>
      <x:c r="R5" s="112"/>
      <x:c r="S5" s="112"/>
    </x:row>
    <x:row r="6" ht="26" customHeight="1">
      <x:c r="A6" s="254" t="str">
        <x:f>Lang!$B$57</x:f>
        <x:v>Month</x:v>
      </x:c>
      <x:c r="B6" s="254" t="str">
        <x:f>Lang!$B$65</x:f>
        <x:v>Orders</x:v>
      </x:c>
      <x:c r="C6" s="254" t="str">
        <x:f>Lang!$B$10</x:f>
        <x:v>On-time delivery</x:v>
      </x:c>
      <x:c r="D6" s="254" t="str">
        <x:f>Lang!$B$11</x:f>
        <x:v>Picking accuracy</x:v>
      </x:c>
      <x:c r="E6" s="254" t="str">
        <x:f>Lang!$B$12</x:f>
        <x:v>Delayed orders</x:v>
      </x:c>
      <x:c r="F6" s="254" t="str">
        <x:f>Lang!$B$35</x:f>
        <x:v>Total order value</x:v>
      </x:c>
      <x:c r="G6" s="254" t="str">
        <x:f>Lang!$B$36</x:f>
        <x:v>Mean delay · days</x:v>
      </x:c>
      <x:c r="H6" s="112"/>
      <x:c r="I6" s="112"/>
      <x:c r="J6" s="254" t="str">
        <x:f>Lang!$B$51</x:f>
        <x:v>Delay reason</x:v>
      </x:c>
      <x:c r="K6" s="254" t="str">
        <x:f>Lang!$B$66</x:f>
        <x:v>Delayed count</x:v>
      </x:c>
      <x:c r="L6" s="254" t="str">
        <x:f>Lang!$B$67</x:f>
        <x:v>Cumulative %</x:v>
      </x:c>
      <x:c r="M6" s="255" t="str">
        <x:f>Lang!$B$68</x:f>
        <x:v>Sort key</x:v>
      </x:c>
      <x:c r="N6" s="254" t="str">
        <x:f>Lang!$B$46</x:f>
        <x:v>Zone</x:v>
      </x:c>
      <x:c r="O6" s="254" t="str">
        <x:f>Lang!$B$65</x:f>
        <x:v>Orders</x:v>
      </x:c>
      <x:c r="P6" s="254" t="str">
        <x:f>Lang!$B$10</x:f>
        <x:v>On-time delivery</x:v>
      </x:c>
      <x:c r="Q6" s="112"/>
      <x:c r="R6" s="112"/>
      <x:c r="S6" s="255" t="str">
        <x:f>Lang!$B$20</x:f>
        <x:v>Order status split</x:v>
      </x:c>
    </x:row>
    <x:row r="7" ht="20" customHeight="1">
      <x:c r="A7" s="255" t="str">
        <x:f>Lang!$B$74</x:f>
        <x:v>Jan</x:v>
      </x:c>
      <x:c r="B7" s="112" t="n">
        <x:f>COUNTIFS(Orders!$Q$7:$Q$2006,1,Orders!$R$7:$R$2006,Settings!$D$7)</x:f>
        <x:v>34</x:v>
      </x:c>
      <x:c r="C7" s="164" t="n">
        <x:f>IFERROR(SUMIFS(Orders!$M$7:$M$2006,Orders!$Q$7:$Q$2006,1,Orders!$R$7:$R$2006,Settings!$D$7)/COUNTIFS(Orders!$Q$7:$Q$2006,1,Orders!$R$7:$R$2006,Settings!$D$7,Orders!$E$7:$E$2006,"&gt;0"),0)</x:f>
        <x:v>0.9411764705882353</x:v>
      </x:c>
      <x:c r="D7" s="164" t="n">
        <x:f>IFERROR(SUMIFS(Orders!$I$7:$I$2006,Orders!$Q$7:$Q$2006,1,Orders!$R$7:$R$2006,Settings!$D$7)/SUMIFS(Orders!$H$7:$H$2006,Orders!$Q$7:$Q$2006,1,Orders!$R$7:$R$2006,Settings!$D$7),0)</x:f>
        <x:v>0.9808743169398907</x:v>
      </x:c>
      <x:c r="E7" s="112" t="n">
        <x:f>COUNTIFS(Orders!$Q$7:$Q$2006,1,Orders!$R$7:$R$2006,Settings!$D$7,Orders!$M$7:$M$2006,0)</x:f>
        <x:v>2</x:v>
      </x:c>
      <x:c r="F7" s="166" t="n">
        <x:f>SUMIFS(Orders!$J$7:$J$2006,Orders!$Q$7:$Q$2006,1,Orders!$R$7:$R$2006,Settings!$D$7)</x:f>
        <x:v>11444.040000000003</x:v>
      </x:c>
      <x:c r="G7" s="168" t="n">
        <x:f>IFERROR(SUMIFS(Orders!$O$7:$O$2006,Orders!$Q$7:$Q$2006,1,Orders!$R$7:$R$2006,Settings!$D$7)/COUNTIFS(Orders!$Q$7:$Q$2006,1,Orders!$R$7:$R$2006,Settings!$D$7,Orders!$M$7:$M$2006,0),0)</x:f>
        <x:v>2</x:v>
      </x:c>
      <x:c r="H7" s="112"/>
      <x:c r="I7" s="112"/>
      <x:c r="J7" s="255" t="str">
        <x:f>Lang!$B$59</x:f>
        <x:v>Low stock</x:v>
      </x:c>
      <x:c r="K7" s="112" t="n">
        <x:f>SUMPRODUCT((COUNTIF(Lang!$C$59:$N$59,Orders!$K$7:$K$2006)&gt;0)*(Orders!$R$7:$R$2006=Settings!$D$7)*(Orders!$M$7:$M$2006=0))</x:f>
        <x:v>16</x:v>
      </x:c>
      <x:c r="L7" s="170" t="n">
        <x:f>IFERROR(SUM($K$7:K7)/SUM($K$7:$K$11),0)</x:f>
        <x:v>0.41025641025641024</x:v>
      </x:c>
      <x:c r="M7" s="112" t="n">
        <x:f>K7+(12-7)/1000</x:f>
        <x:v>16.005</x:v>
      </x:c>
      <x:c r="N7" s="112" t="str">
        <x:v>A</x:v>
      </x:c>
      <x:c r="O7" s="112" t="n">
        <x:f>COUNTIFS(Orders!$F$7:$F$2006,N7,Orders!$R$7:$R$2006,Settings!$D$7)</x:f>
        <x:v>108</x:v>
      </x:c>
      <x:c r="P7" s="164" t="n">
        <x:f>IFERROR(COUNTIFS(Orders!$F$7:$F$2006,N7,Orders!$R$7:$R$2006,Settings!$D$7,Orders!$M$7:$M$2006,1)/COUNTIFS(Orders!$F$7:$F$2006,N7,Orders!$R$7:$R$2006,Settings!$D$7,Orders!$M$7:$M$2006,"&gt;=0"),0)</x:f>
        <x:v>0.8796296296296297</x:v>
      </x:c>
      <x:c r="Q7" s="112"/>
      <x:c r="R7" s="112"/>
      <x:c r="S7" s="255" t="str">
        <x:f>Lang!$B$71</x:f>
        <x:v>Delivered on time</x:v>
      </x:c>
      <x:c r="T7" t="n">
        <x:f>SUM(Analysis!B7:B18)-SUM(Analysis!E7:E18)</x:f>
        <x:v>371</x:v>
      </x:c>
    </x:row>
    <x:row r="8" ht="20" customHeight="1">
      <x:c r="A8" s="255" t="str">
        <x:f>Lang!$B$75</x:f>
        <x:v>Feb</x:v>
      </x:c>
      <x:c r="B8" s="112" t="n">
        <x:f>COUNTIFS(Orders!$Q$7:$Q$2006,2,Orders!$R$7:$R$2006,Settings!$D$7)</x:f>
        <x:v>36</x:v>
      </x:c>
      <x:c r="C8" s="164" t="n">
        <x:f>IFERROR(SUMIFS(Orders!$M$7:$M$2006,Orders!$Q$7:$Q$2006,2,Orders!$R$7:$R$2006,Settings!$D$7)/COUNTIFS(Orders!$Q$7:$Q$2006,2,Orders!$R$7:$R$2006,Settings!$D$7,Orders!$E$7:$E$2006,"&gt;0"),0)</x:f>
        <x:v>0.8333333333333334</x:v>
      </x:c>
      <x:c r="D8" s="164" t="n">
        <x:f>IFERROR(SUMIFS(Orders!$I$7:$I$2006,Orders!$Q$7:$Q$2006,2,Orders!$R$7:$R$2006,Settings!$D$7)/SUMIFS(Orders!$H$7:$H$2006,Orders!$Q$7:$Q$2006,2,Orders!$R$7:$R$2006,Settings!$D$7),0)</x:f>
        <x:v>0.9850427350427351</x:v>
      </x:c>
      <x:c r="E8" s="112" t="n">
        <x:f>COUNTIFS(Orders!$Q$7:$Q$2006,2,Orders!$R$7:$R$2006,Settings!$D$7,Orders!$M$7:$M$2006,0)</x:f>
        <x:v>6</x:v>
      </x:c>
      <x:c r="F8" s="166" t="n">
        <x:f>SUMIFS(Orders!$J$7:$J$2006,Orders!$Q$7:$Q$2006,2,Orders!$R$7:$R$2006,Settings!$D$7)</x:f>
        <x:v>15480.560000000003</x:v>
      </x:c>
      <x:c r="G8" s="168" t="n">
        <x:f>IFERROR(SUMIFS(Orders!$O$7:$O$2006,Orders!$Q$7:$Q$2006,2,Orders!$R$7:$R$2006,Settings!$D$7)/COUNTIFS(Orders!$Q$7:$Q$2006,2,Orders!$R$7:$R$2006,Settings!$D$7,Orders!$M$7:$M$2006,0),0)</x:f>
        <x:v>2.3333333333333335</x:v>
      </x:c>
      <x:c r="H8" s="112"/>
      <x:c r="I8" s="112"/>
      <x:c r="J8" s="255" t="str">
        <x:f>Lang!$B$60</x:f>
        <x:v>Picking delay</x:v>
      </x:c>
      <x:c r="K8" s="112" t="n">
        <x:f>SUMPRODUCT((COUNTIF(Lang!$C$60:$N$60,Orders!$K$7:$K$2006)&gt;0)*(Orders!$R$7:$R$2006=Settings!$D$7)*(Orders!$M$7:$M$2006=0))</x:f>
        <x:v>10</x:v>
      </x:c>
      <x:c r="L8" s="170" t="n">
        <x:f>IFERROR(SUM($K$7:K8)/SUM($K$7:$K$11),0)</x:f>
        <x:v>0.6666666666666666</x:v>
      </x:c>
      <x:c r="M8" s="112" t="n">
        <x:f>K8+(12-8)/1000</x:f>
        <x:v>10.004</x:v>
      </x:c>
      <x:c r="N8" s="112" t="str">
        <x:v>B</x:v>
      </x:c>
      <x:c r="O8" s="112" t="n">
        <x:f>COUNTIFS(Orders!$F$7:$F$2006,N8,Orders!$R$7:$R$2006,Settings!$D$7)</x:f>
        <x:v>126</x:v>
      </x:c>
      <x:c r="P8" s="164" t="n">
        <x:f>IFERROR(COUNTIFS(Orders!$F$7:$F$2006,N8,Orders!$R$7:$R$2006,Settings!$D$7,Orders!$M$7:$M$2006,1)/COUNTIFS(Orders!$F$7:$F$2006,N8,Orders!$R$7:$R$2006,Settings!$D$7,Orders!$M$7:$M$2006,"&gt;=0"),0)</x:f>
        <x:v>0.9444444444444444</x:v>
      </x:c>
      <x:c r="Q8" s="112"/>
      <x:c r="R8" s="112"/>
      <x:c r="S8" s="255" t="str">
        <x:f>Lang!$B$72</x:f>
        <x:v>Delayed</x:v>
      </x:c>
      <x:c r="T8" t="n">
        <x:f>SUM(Analysis!E7:E18)</x:f>
        <x:v>39</x:v>
      </x:c>
    </x:row>
    <x:row r="9" ht="20" customHeight="1">
      <x:c r="A9" s="255" t="str">
        <x:f>Lang!$B$76</x:f>
        <x:v>Mar</x:v>
      </x:c>
      <x:c r="B9" s="112" t="n">
        <x:f>COUNTIFS(Orders!$Q$7:$Q$2006,3,Orders!$R$7:$R$2006,Settings!$D$7)</x:f>
        <x:v>39</x:v>
      </x:c>
      <x:c r="C9" s="164" t="n">
        <x:f>IFERROR(SUMIFS(Orders!$M$7:$M$2006,Orders!$Q$7:$Q$2006,3,Orders!$R$7:$R$2006,Settings!$D$7)/COUNTIFS(Orders!$Q$7:$Q$2006,3,Orders!$R$7:$R$2006,Settings!$D$7,Orders!$E$7:$E$2006,"&gt;0"),0)</x:f>
        <x:v>0.9230769230769231</x:v>
      </x:c>
      <x:c r="D9" s="164" t="n">
        <x:f>IFERROR(SUMIFS(Orders!$I$7:$I$2006,Orders!$Q$7:$Q$2006,3,Orders!$R$7:$R$2006,Settings!$D$7)/SUMIFS(Orders!$H$7:$H$2006,Orders!$Q$7:$Q$2006,3,Orders!$R$7:$R$2006,Settings!$D$7),0)</x:f>
        <x:v>0.9920318725099602</x:v>
      </x:c>
      <x:c r="E9" s="112" t="n">
        <x:f>COUNTIFS(Orders!$Q$7:$Q$2006,3,Orders!$R$7:$R$2006,Settings!$D$7,Orders!$M$7:$M$2006,0)</x:f>
        <x:v>3</x:v>
      </x:c>
      <x:c r="F9" s="166" t="n">
        <x:f>SUMIFS(Orders!$J$7:$J$2006,Orders!$Q$7:$Q$2006,3,Orders!$R$7:$R$2006,Settings!$D$7)</x:f>
        <x:v>16739.400000000005</x:v>
      </x:c>
      <x:c r="G9" s="168" t="n">
        <x:f>IFERROR(SUMIFS(Orders!$O$7:$O$2006,Orders!$Q$7:$Q$2006,3,Orders!$R$7:$R$2006,Settings!$D$7)/COUNTIFS(Orders!$Q$7:$Q$2006,3,Orders!$R$7:$R$2006,Settings!$D$7,Orders!$M$7:$M$2006,0),0)</x:f>
        <x:v>2.3333333333333335</x:v>
      </x:c>
      <x:c r="H9" s="112"/>
      <x:c r="I9" s="112"/>
      <x:c r="J9" s="255" t="str">
        <x:f>Lang!$B$61</x:f>
        <x:v>Label error</x:v>
      </x:c>
      <x:c r="K9" s="112" t="n">
        <x:f>SUMPRODUCT((COUNTIF(Lang!$C$61:$N$61,Orders!$K$7:$K$2006)&gt;0)*(Orders!$R$7:$R$2006=Settings!$D$7)*(Orders!$M$7:$M$2006=0))</x:f>
        <x:v>7</x:v>
      </x:c>
      <x:c r="L9" s="170" t="n">
        <x:f>IFERROR(SUM($K$7:K9)/SUM($K$7:$K$11),0)</x:f>
        <x:v>0.8461538461538461</x:v>
      </x:c>
      <x:c r="M9" s="112" t="n">
        <x:f>K9+(12-9)/1000</x:f>
        <x:v>7.003</x:v>
      </x:c>
      <x:c r="N9" s="112" t="str">
        <x:v>C</x:v>
      </x:c>
      <x:c r="O9" s="112" t="n">
        <x:f>COUNTIFS(Orders!$F$7:$F$2006,N9,Orders!$R$7:$R$2006,Settings!$D$7)</x:f>
        <x:v>85</x:v>
      </x:c>
      <x:c r="P9" s="164" t="n">
        <x:f>IFERROR(COUNTIFS(Orders!$F$7:$F$2006,N9,Orders!$R$7:$R$2006,Settings!$D$7,Orders!$M$7:$M$2006,1)/COUNTIFS(Orders!$F$7:$F$2006,N9,Orders!$R$7:$R$2006,Settings!$D$7,Orders!$M$7:$M$2006,"&gt;=0"),0)</x:f>
        <x:v>0.9529411764705882</x:v>
      </x:c>
      <x:c r="Q9" s="112"/>
      <x:c r="R9" s="112"/>
      <x:c r="S9" s="112"/>
    </x:row>
    <x:row r="10" ht="20" customHeight="1">
      <x:c r="A10" s="255" t="str">
        <x:f>Lang!$B$77</x:f>
        <x:v>Apr</x:v>
      </x:c>
      <x:c r="B10" s="112" t="n">
        <x:f>COUNTIFS(Orders!$Q$7:$Q$2006,4,Orders!$R$7:$R$2006,Settings!$D$7)</x:f>
        <x:v>42</x:v>
      </x:c>
      <x:c r="C10" s="164" t="n">
        <x:f>IFERROR(SUMIFS(Orders!$M$7:$M$2006,Orders!$Q$7:$Q$2006,4,Orders!$R$7:$R$2006,Settings!$D$7)/COUNTIFS(Orders!$Q$7:$Q$2006,4,Orders!$R$7:$R$2006,Settings!$D$7,Orders!$E$7:$E$2006,"&gt;0"),0)</x:f>
        <x:v>0.8571428571428571</x:v>
      </x:c>
      <x:c r="D10" s="164" t="n">
        <x:f>IFERROR(SUMIFS(Orders!$I$7:$I$2006,Orders!$Q$7:$Q$2006,4,Orders!$R$7:$R$2006,Settings!$D$7)/SUMIFS(Orders!$H$7:$H$2006,Orders!$Q$7:$Q$2006,4,Orders!$R$7:$R$2006,Settings!$D$7),0)</x:f>
        <x:v>0.976491862567812</x:v>
      </x:c>
      <x:c r="E10" s="112" t="n">
        <x:f>COUNTIFS(Orders!$Q$7:$Q$2006,4,Orders!$R$7:$R$2006,Settings!$D$7,Orders!$M$7:$M$2006,0)</x:f>
        <x:v>6</x:v>
      </x:c>
      <x:c r="F10" s="166" t="n">
        <x:f>SUMIFS(Orders!$J$7:$J$2006,Orders!$Q$7:$Q$2006,4,Orders!$R$7:$R$2006,Settings!$D$7)</x:f>
        <x:v>18105.65</x:v>
      </x:c>
      <x:c r="G10" s="168" t="n">
        <x:f>IFERROR(SUMIFS(Orders!$O$7:$O$2006,Orders!$Q$7:$Q$2006,4,Orders!$R$7:$R$2006,Settings!$D$7)/COUNTIFS(Orders!$Q$7:$Q$2006,4,Orders!$R$7:$R$2006,Settings!$D$7,Orders!$M$7:$M$2006,0),0)</x:f>
        <x:v>1.5</x:v>
      </x:c>
      <x:c r="H10" s="112"/>
      <x:c r="I10" s="112"/>
      <x:c r="J10" s="255" t="str">
        <x:f>Lang!$B$62</x:f>
        <x:v>Transport delay</x:v>
      </x:c>
      <x:c r="K10" s="112" t="n">
        <x:f>SUMPRODUCT((COUNTIF(Lang!$C$62:$N$62,Orders!$K$7:$K$2006)&gt;0)*(Orders!$R$7:$R$2006=Settings!$D$7)*(Orders!$M$7:$M$2006=0))</x:f>
        <x:v>4</x:v>
      </x:c>
      <x:c r="L10" s="170" t="n">
        <x:f>IFERROR(SUM($K$7:K10)/SUM($K$7:$K$11),0)</x:f>
        <x:v>0.9487179487179487</x:v>
      </x:c>
      <x:c r="M10" s="112" t="n">
        <x:f>K10+(12-10)/1000</x:f>
        <x:v>4.002</x:v>
      </x:c>
      <x:c r="N10" s="112" t="str">
        <x:v>D</x:v>
      </x:c>
      <x:c r="O10" s="112" t="n">
        <x:f>COUNTIFS(Orders!$F$7:$F$2006,N10,Orders!$R$7:$R$2006,Settings!$D$7)</x:f>
        <x:v>91</x:v>
      </x:c>
      <x:c r="P10" s="164" t="n">
        <x:f>IFERROR(COUNTIFS(Orders!$F$7:$F$2006,N10,Orders!$R$7:$R$2006,Settings!$D$7,Orders!$M$7:$M$2006,1)/COUNTIFS(Orders!$F$7:$F$2006,N10,Orders!$R$7:$R$2006,Settings!$D$7,Orders!$M$7:$M$2006,"&gt;=0"),0)</x:f>
        <x:v>0.8351648351648352</x:v>
      </x:c>
      <x:c r="Q10" s="112"/>
      <x:c r="R10" s="112"/>
      <x:c r="S10" s="112"/>
    </x:row>
    <x:row r="11" ht="20" customHeight="1">
      <x:c r="A11" s="255" t="str">
        <x:f>Lang!$B$78</x:f>
        <x:v>May</x:v>
      </x:c>
      <x:c r="B11" s="112" t="n">
        <x:f>COUNTIFS(Orders!$Q$7:$Q$2006,5,Orders!$R$7:$R$2006,Settings!$D$7)</x:f>
        <x:v>45</x:v>
      </x:c>
      <x:c r="C11" s="164" t="n">
        <x:f>IFERROR(SUMIFS(Orders!$M$7:$M$2006,Orders!$Q$7:$Q$2006,5,Orders!$R$7:$R$2006,Settings!$D$7)/COUNTIFS(Orders!$Q$7:$Q$2006,5,Orders!$R$7:$R$2006,Settings!$D$7,Orders!$E$7:$E$2006,"&gt;0"),0)</x:f>
        <x:v>0.8666666666666667</x:v>
      </x:c>
      <x:c r="D11" s="164" t="n">
        <x:f>IFERROR(SUMIFS(Orders!$I$7:$I$2006,Orders!$Q$7:$Q$2006,5,Orders!$R$7:$R$2006,Settings!$D$7)/SUMIFS(Orders!$H$7:$H$2006,Orders!$Q$7:$Q$2006,5,Orders!$R$7:$R$2006,Settings!$D$7),0)</x:f>
        <x:v>0.9749552772808586</x:v>
      </x:c>
      <x:c r="E11" s="112" t="n">
        <x:f>COUNTIFS(Orders!$Q$7:$Q$2006,5,Orders!$R$7:$R$2006,Settings!$D$7,Orders!$M$7:$M$2006,0)</x:f>
        <x:v>6</x:v>
      </x:c>
      <x:c r="F11" s="166" t="n">
        <x:f>SUMIFS(Orders!$J$7:$J$2006,Orders!$Q$7:$Q$2006,5,Orders!$R$7:$R$2006,Settings!$D$7)</x:f>
        <x:v>17127.07</x:v>
      </x:c>
      <x:c r="G11" s="168" t="n">
        <x:f>IFERROR(SUMIFS(Orders!$O$7:$O$2006,Orders!$Q$7:$Q$2006,5,Orders!$R$7:$R$2006,Settings!$D$7)/COUNTIFS(Orders!$Q$7:$Q$2006,5,Orders!$R$7:$R$2006,Settings!$D$7,Orders!$M$7:$M$2006,0),0)</x:f>
        <x:v>2</x:v>
      </x:c>
      <x:c r="H11" s="112"/>
      <x:c r="I11" s="112"/>
      <x:c r="J11" s="255" t="str">
        <x:f>Lang!$B$63</x:f>
        <x:v>Other</x:v>
      </x:c>
      <x:c r="K11" s="112" t="n">
        <x:f>SUMPRODUCT((COUNTIF(Lang!$C$63:$N$63,Orders!$K$7:$K$2006)&gt;0)*(Orders!$R$7:$R$2006=Settings!$D$7)*(Orders!$M$7:$M$2006=0))</x:f>
        <x:v>2</x:v>
      </x:c>
      <x:c r="L11" s="170" t="n">
        <x:f>IFERROR(SUM($K$7:K11)/SUM($K$7:$K$11),0)</x:f>
        <x:v>1</x:v>
      </x:c>
      <x:c r="M11" s="112" t="n">
        <x:f>K11+(12-11)/1000</x:f>
        <x:v>2.001</x:v>
      </x:c>
      <x:c r="N11" s="112"/>
      <x:c r="O11" s="112"/>
      <x:c r="P11" s="112"/>
      <x:c r="Q11" s="112"/>
      <x:c r="R11" s="112"/>
      <x:c r="S11" s="112"/>
    </x:row>
    <x:row r="12" ht="20" customHeight="1">
      <x:c r="A12" s="255" t="str">
        <x:f>Lang!$B$79</x:f>
        <x:v>Jun</x:v>
      </x:c>
      <x:c r="B12" s="112" t="n">
        <x:f>COUNTIFS(Orders!$Q$7:$Q$2006,6,Orders!$R$7:$R$2006,Settings!$D$7)</x:f>
        <x:v>45</x:v>
      </x:c>
      <x:c r="C12" s="164" t="n">
        <x:f>IFERROR(SUMIFS(Orders!$M$7:$M$2006,Orders!$Q$7:$Q$2006,6,Orders!$R$7:$R$2006,Settings!$D$7)/COUNTIFS(Orders!$Q$7:$Q$2006,6,Orders!$R$7:$R$2006,Settings!$D$7,Orders!$E$7:$E$2006,"&gt;0"),0)</x:f>
        <x:v>0.9111111111111111</x:v>
      </x:c>
      <x:c r="D12" s="164" t="n">
        <x:f>IFERROR(SUMIFS(Orders!$I$7:$I$2006,Orders!$Q$7:$Q$2006,6,Orders!$R$7:$R$2006,Settings!$D$7)/SUMIFS(Orders!$H$7:$H$2006,Orders!$Q$7:$Q$2006,6,Orders!$R$7:$R$2006,Settings!$D$7),0)</x:f>
        <x:v>0.9793977812995246</x:v>
      </x:c>
      <x:c r="E12" s="112" t="n">
        <x:f>COUNTIFS(Orders!$Q$7:$Q$2006,6,Orders!$R$7:$R$2006,Settings!$D$7,Orders!$M$7:$M$2006,0)</x:f>
        <x:v>4</x:v>
      </x:c>
      <x:c r="F12" s="166" t="n">
        <x:f>SUMIFS(Orders!$J$7:$J$2006,Orders!$Q$7:$Q$2006,6,Orders!$R$7:$R$2006,Settings!$D$7)</x:f>
        <x:v>20119.720000000005</x:v>
      </x:c>
      <x:c r="G12" s="168" t="n">
        <x:f>IFERROR(SUMIFS(Orders!$O$7:$O$2006,Orders!$Q$7:$Q$2006,6,Orders!$R$7:$R$2006,Settings!$D$7)/COUNTIFS(Orders!$Q$7:$Q$2006,6,Orders!$R$7:$R$2006,Settings!$D$7,Orders!$M$7:$M$2006,0),0)</x:f>
        <x:v>2.75</x:v>
      </x:c>
      <x:c r="H12" s="112"/>
      <x:c r="I12" s="112"/>
      <x:c r="J12" s="112"/>
      <x:c r="K12" s="112"/>
      <x:c r="L12" s="112"/>
      <x:c r="M12" s="112"/>
      <x:c r="N12" s="112"/>
      <x:c r="O12" s="112"/>
      <x:c r="P12" s="112"/>
      <x:c r="Q12" s="112"/>
      <x:c r="R12" s="112"/>
      <x:c r="S12" s="112"/>
    </x:row>
    <x:row r="13" ht="20" customHeight="1">
      <x:c r="A13" s="255" t="str">
        <x:f>Lang!$B$80</x:f>
        <x:v>Jul</x:v>
      </x:c>
      <x:c r="B13" s="112" t="n">
        <x:f>COUNTIFS(Orders!$Q$7:$Q$2006,7,Orders!$R$7:$R$2006,Settings!$D$7)</x:f>
        <x:v>49</x:v>
      </x:c>
      <x:c r="C13" s="164" t="n">
        <x:f>IFERROR(SUMIFS(Orders!$M$7:$M$2006,Orders!$Q$7:$Q$2006,7,Orders!$R$7:$R$2006,Settings!$D$7)/COUNTIFS(Orders!$Q$7:$Q$2006,7,Orders!$R$7:$R$2006,Settings!$D$7,Orders!$E$7:$E$2006,"&gt;0"),0)</x:f>
        <x:v>0.8775510204081632</x:v>
      </x:c>
      <x:c r="D13" s="164" t="n">
        <x:f>IFERROR(SUMIFS(Orders!$I$7:$I$2006,Orders!$Q$7:$Q$2006,7,Orders!$R$7:$R$2006,Settings!$D$7)/SUMIFS(Orders!$H$7:$H$2006,Orders!$Q$7:$Q$2006,7,Orders!$R$7:$R$2006,Settings!$D$7),0)</x:f>
        <x:v>0.9788617886178862</x:v>
      </x:c>
      <x:c r="E13" s="112" t="n">
        <x:f>COUNTIFS(Orders!$Q$7:$Q$2006,7,Orders!$R$7:$R$2006,Settings!$D$7,Orders!$M$7:$M$2006,0)</x:f>
        <x:v>6</x:v>
      </x:c>
      <x:c r="F13" s="166" t="n">
        <x:f>SUMIFS(Orders!$J$7:$J$2006,Orders!$Q$7:$Q$2006,7,Orders!$R$7:$R$2006,Settings!$D$7)</x:f>
        <x:v>20514.739999999998</x:v>
      </x:c>
      <x:c r="G13" s="168" t="n">
        <x:f>IFERROR(SUMIFS(Orders!$O$7:$O$2006,Orders!$Q$7:$Q$2006,7,Orders!$R$7:$R$2006,Settings!$D$7)/COUNTIFS(Orders!$Q$7:$Q$2006,7,Orders!$R$7:$R$2006,Settings!$D$7,Orders!$M$7:$M$2006,0),0)</x:f>
        <x:v>2.3333333333333335</x:v>
      </x:c>
      <x:c r="H13" s="112"/>
      <x:c r="I13" s="112"/>
      <x:c r="J13" s="112"/>
      <x:c r="K13" s="112"/>
      <x:c r="L13" s="112"/>
      <x:c r="M13" s="112"/>
      <x:c r="N13" s="112"/>
      <x:c r="O13" s="112"/>
      <x:c r="P13" s="112"/>
      <x:c r="Q13" s="112"/>
      <x:c r="R13" s="112"/>
      <x:c r="S13" s="112"/>
    </x:row>
    <x:row r="14" ht="20" customHeight="1">
      <x:c r="A14" s="255" t="str">
        <x:f>Lang!$B$81</x:f>
        <x:v>Aug</x:v>
      </x:c>
      <x:c r="B14" s="112" t="n">
        <x:f>COUNTIFS(Orders!$Q$7:$Q$2006,8,Orders!$R$7:$R$2006,Settings!$D$7)</x:f>
        <x:v>46</x:v>
      </x:c>
      <x:c r="C14" s="164" t="n">
        <x:f>IFERROR(SUMIFS(Orders!$M$7:$M$2006,Orders!$Q$7:$Q$2006,8,Orders!$R$7:$R$2006,Settings!$D$7)/COUNTIFS(Orders!$Q$7:$Q$2006,8,Orders!$R$7:$R$2006,Settings!$D$7,Orders!$E$7:$E$2006,"&gt;0"),0)</x:f>
        <x:v>0.9565217391304348</x:v>
      </x:c>
      <x:c r="D14" s="164" t="n">
        <x:f>IFERROR(SUMIFS(Orders!$I$7:$I$2006,Orders!$Q$7:$Q$2006,8,Orders!$R$7:$R$2006,Settings!$D$7)/SUMIFS(Orders!$H$7:$H$2006,Orders!$Q$7:$Q$2006,8,Orders!$R$7:$R$2006,Settings!$D$7),0)</x:f>
        <x:v>0.9875389408099688</x:v>
      </x:c>
      <x:c r="E14" s="112" t="n">
        <x:f>COUNTIFS(Orders!$Q$7:$Q$2006,8,Orders!$R$7:$R$2006,Settings!$D$7,Orders!$M$7:$M$2006,0)</x:f>
        <x:v>2</x:v>
      </x:c>
      <x:c r="F14" s="166" t="n">
        <x:f>SUMIFS(Orders!$J$7:$J$2006,Orders!$Q$7:$Q$2006,8,Orders!$R$7:$R$2006,Settings!$D$7)</x:f>
        <x:v>21624.539999999997</x:v>
      </x:c>
      <x:c r="G14" s="168" t="n">
        <x:f>IFERROR(SUMIFS(Orders!$O$7:$O$2006,Orders!$Q$7:$Q$2006,8,Orders!$R$7:$R$2006,Settings!$D$7)/COUNTIFS(Orders!$Q$7:$Q$2006,8,Orders!$R$7:$R$2006,Settings!$D$7,Orders!$M$7:$M$2006,0),0)</x:f>
        <x:v>1</x:v>
      </x:c>
      <x:c r="H14" s="112"/>
      <x:c r="I14" s="112"/>
      <x:c r="J14" s="112"/>
      <x:c r="K14" s="112"/>
      <x:c r="L14" s="112"/>
      <x:c r="M14" s="112"/>
      <x:c r="N14" s="112"/>
      <x:c r="O14" s="112"/>
      <x:c r="P14" s="112"/>
      <x:c r="Q14" s="112"/>
      <x:c r="R14" s="254" t="str">
        <x:f>Lang!$B$51</x:f>
        <x:v>Delay reason</x:v>
      </x:c>
      <x:c r="S14" s="254" t="str">
        <x:f>Lang!$B$66</x:f>
        <x:v>Delayed count</x:v>
      </x:c>
      <x:c r="T14" s="256" t="str">
        <x:f>Lang!$B$69</x:f>
        <x:v>Cumulative</x:v>
      </x:c>
    </x:row>
    <x:row r="15" ht="20" customHeight="1">
      <x:c r="A15" s="255" t="str">
        <x:f>Lang!$B$82</x:f>
        <x:v>Sep</x:v>
      </x:c>
      <x:c r="B15" s="112" t="n">
        <x:f>COUNTIFS(Orders!$Q$7:$Q$2006,9,Orders!$R$7:$R$2006,Settings!$D$7)</x:f>
        <x:v>50</x:v>
      </x:c>
      <x:c r="C15" s="164" t="n">
        <x:f>IFERROR(SUMIFS(Orders!$M$7:$M$2006,Orders!$Q$7:$Q$2006,9,Orders!$R$7:$R$2006,Settings!$D$7)/COUNTIFS(Orders!$Q$7:$Q$2006,9,Orders!$R$7:$R$2006,Settings!$D$7,Orders!$E$7:$E$2006,"&gt;0"),0)</x:f>
        <x:v>0.94</x:v>
      </x:c>
      <x:c r="D15" s="164" t="n">
        <x:f>IFERROR(SUMIFS(Orders!$I$7:$I$2006,Orders!$Q$7:$Q$2006,9,Orders!$R$7:$R$2006,Settings!$D$7)/SUMIFS(Orders!$H$7:$H$2006,Orders!$Q$7:$Q$2006,9,Orders!$R$7:$R$2006,Settings!$D$7),0)</x:f>
        <x:v>0.9746031746031746</x:v>
      </x:c>
      <x:c r="E15" s="112" t="n">
        <x:f>COUNTIFS(Orders!$Q$7:$Q$2006,9,Orders!$R$7:$R$2006,Settings!$D$7,Orders!$M$7:$M$2006,0)</x:f>
        <x:v>3</x:v>
      </x:c>
      <x:c r="F15" s="166" t="n">
        <x:f>SUMIFS(Orders!$J$7:$J$2006,Orders!$Q$7:$Q$2006,9,Orders!$R$7:$R$2006,Settings!$D$7)</x:f>
        <x:v>22010.239999999998</x:v>
      </x:c>
      <x:c r="G15" s="168" t="n">
        <x:f>IFERROR(SUMIFS(Orders!$O$7:$O$2006,Orders!$Q$7:$Q$2006,9,Orders!$R$7:$R$2006,Settings!$D$7)/COUNTIFS(Orders!$Q$7:$Q$2006,9,Orders!$R$7:$R$2006,Settings!$D$7,Orders!$M$7:$M$2006,0),0)</x:f>
        <x:v>1.3333333333333333</x:v>
      </x:c>
      <x:c r="H15" s="112"/>
      <x:c r="I15" s="112"/>
      <x:c r="J15" s="112"/>
      <x:c r="K15" s="112"/>
      <x:c r="L15" s="112"/>
      <x:c r="M15" s="112"/>
      <x:c r="N15" s="112"/>
      <x:c r="O15" s="112"/>
      <x:c r="P15" s="112"/>
      <x:c r="Q15" s="112"/>
      <x:c r="R15" s="112" t="str">
        <x:f>INDEX($J$7:$J$11,MATCH(LARGE($M$7:$M$11,1),$M$7:$M$11,0))</x:f>
        <x:v>Low stock</x:v>
      </x:c>
      <x:c r="S15" s="112" t="n">
        <x:f>INDEX($K$7:$K$11,MATCH(R15,$J$7:$J$11,0))</x:f>
        <x:v>16</x:v>
      </x:c>
      <x:c r="T15" s="234" t="n">
        <x:f>IFERROR(SUM($S$15:S15)/SUM($S$15:$S$19),0)</x:f>
        <x:v>0.41025641025641024</x:v>
      </x:c>
    </x:row>
    <x:row r="16" ht="20" customHeight="1">
      <x:c r="A16" s="255" t="str">
        <x:f>Lang!$B$83</x:f>
        <x:v>Oct</x:v>
      </x:c>
      <x:c r="B16" s="112" t="n">
        <x:f>COUNTIFS(Orders!$Q$7:$Q$2006,10,Orders!$R$7:$R$2006,Settings!$D$7)</x:f>
        <x:v>24</x:v>
      </x:c>
      <x:c r="C16" s="164" t="n">
        <x:f>IFERROR(SUMIFS(Orders!$M$7:$M$2006,Orders!$Q$7:$Q$2006,10,Orders!$R$7:$R$2006,Settings!$D$7)/COUNTIFS(Orders!$Q$7:$Q$2006,10,Orders!$R$7:$R$2006,Settings!$D$7,Orders!$E$7:$E$2006,"&gt;0"),0)</x:f>
        <x:v>0.9583333333333334</x:v>
      </x:c>
      <x:c r="D16" s="164" t="n">
        <x:f>IFERROR(SUMIFS(Orders!$I$7:$I$2006,Orders!$Q$7:$Q$2006,10,Orders!$R$7:$R$2006,Settings!$D$7)/SUMIFS(Orders!$H$7:$H$2006,Orders!$Q$7:$Q$2006,10,Orders!$R$7:$R$2006,Settings!$D$7),0)</x:f>
        <x:v>0.9770992366412213</x:v>
      </x:c>
      <x:c r="E16" s="112" t="n">
        <x:f>COUNTIFS(Orders!$Q$7:$Q$2006,10,Orders!$R$7:$R$2006,Settings!$D$7,Orders!$M$7:$M$2006,0)</x:f>
        <x:v>1</x:v>
      </x:c>
      <x:c r="F16" s="166" t="n">
        <x:f>SUMIFS(Orders!$J$7:$J$2006,Orders!$Q$7:$Q$2006,10,Orders!$R$7:$R$2006,Settings!$D$7)</x:f>
        <x:v>8553.840000000002</x:v>
      </x:c>
      <x:c r="G16" s="168" t="n">
        <x:f>IFERROR(SUMIFS(Orders!$O$7:$O$2006,Orders!$Q$7:$Q$2006,10,Orders!$R$7:$R$2006,Settings!$D$7)/COUNTIFS(Orders!$Q$7:$Q$2006,10,Orders!$R$7:$R$2006,Settings!$D$7,Orders!$M$7:$M$2006,0),0)</x:f>
        <x:v>1</x:v>
      </x:c>
      <x:c r="H16" s="112"/>
      <x:c r="I16" s="112"/>
      <x:c r="J16" s="112"/>
      <x:c r="K16" s="112"/>
      <x:c r="L16" s="112"/>
      <x:c r="M16" s="112"/>
      <x:c r="N16" s="112"/>
      <x:c r="O16" s="112"/>
      <x:c r="P16" s="112"/>
      <x:c r="Q16" s="112"/>
      <x:c r="R16" s="112" t="str">
        <x:f>INDEX($J$7:$J$11,MATCH(LARGE($M$7:$M$11,2),$M$7:$M$11,0))</x:f>
        <x:v>Picking delay</x:v>
      </x:c>
      <x:c r="S16" s="112" t="n">
        <x:f>INDEX($K$7:$K$11,MATCH(R16,$J$7:$J$11,0))</x:f>
        <x:v>10</x:v>
      </x:c>
      <x:c r="T16" s="234" t="n">
        <x:f>IFERROR(SUM($S$15:S16)/SUM($S$15:$S$19),0)</x:f>
        <x:v>0.6666666666666666</x:v>
      </x:c>
    </x:row>
    <x:row r="17" ht="20" customHeight="1">
      <x:c r="A17" s="255" t="str">
        <x:f>Lang!$B$84</x:f>
        <x:v>Nov</x:v>
      </x:c>
      <x:c r="B17" s="112" t="n">
        <x:f>COUNTIFS(Orders!$Q$7:$Q$2006,11,Orders!$R$7:$R$2006,Settings!$D$7)</x:f>
        <x:v>0</x:v>
      </x:c>
      <x:c r="C17" s="164" t="n">
        <x:f>IFERROR(SUMIFS(Orders!$M$7:$M$2006,Orders!$Q$7:$Q$2006,11,Orders!$R$7:$R$2006,Settings!$D$7)/COUNTIFS(Orders!$Q$7:$Q$2006,11,Orders!$R$7:$R$2006,Settings!$D$7,Orders!$E$7:$E$2006,"&gt;0"),0)</x:f>
        <x:v>0</x:v>
      </x:c>
      <x:c r="D17" s="164" t="n">
        <x:f>IFERROR(SUMIFS(Orders!$I$7:$I$2006,Orders!$Q$7:$Q$2006,11,Orders!$R$7:$R$2006,Settings!$D$7)/SUMIFS(Orders!$H$7:$H$2006,Orders!$Q$7:$Q$2006,11,Orders!$R$7:$R$2006,Settings!$D$7),0)</x:f>
        <x:v>0</x:v>
      </x:c>
      <x:c r="E17" s="112" t="n">
        <x:f>COUNTIFS(Orders!$Q$7:$Q$2006,11,Orders!$R$7:$R$2006,Settings!$D$7,Orders!$M$7:$M$2006,0)</x:f>
        <x:v>0</x:v>
      </x:c>
      <x:c r="F17" s="166" t="n">
        <x:f>SUMIFS(Orders!$J$7:$J$2006,Orders!$Q$7:$Q$2006,11,Orders!$R$7:$R$2006,Settings!$D$7)</x:f>
        <x:v>0</x:v>
      </x:c>
      <x:c r="G17" s="168" t="n">
        <x:f>IFERROR(SUMIFS(Orders!$O$7:$O$2006,Orders!$Q$7:$Q$2006,11,Orders!$R$7:$R$2006,Settings!$D$7)/COUNTIFS(Orders!$Q$7:$Q$2006,11,Orders!$R$7:$R$2006,Settings!$D$7,Orders!$M$7:$M$2006,0),0)</x:f>
        <x:v>0</x:v>
      </x:c>
      <x:c r="H17" s="112"/>
      <x:c r="I17" s="112"/>
      <x:c r="J17" s="112"/>
      <x:c r="K17" s="112"/>
      <x:c r="L17" s="112"/>
      <x:c r="M17" s="112"/>
      <x:c r="N17" s="112"/>
      <x:c r="O17" s="112"/>
      <x:c r="P17" s="112"/>
      <x:c r="Q17" s="112"/>
      <x:c r="R17" s="112" t="str">
        <x:f>INDEX($J$7:$J$11,MATCH(LARGE($M$7:$M$11,3),$M$7:$M$11,0))</x:f>
        <x:v>Label error</x:v>
      </x:c>
      <x:c r="S17" s="112" t="n">
        <x:f>INDEX($K$7:$K$11,MATCH(R17,$J$7:$J$11,0))</x:f>
        <x:v>7</x:v>
      </x:c>
      <x:c r="T17" s="234" t="n">
        <x:f>IFERROR(SUM($S$15:S17)/SUM($S$15:$S$19),0)</x:f>
        <x:v>0.8461538461538461</x:v>
      </x:c>
    </x:row>
    <x:row r="18" ht="20" customHeight="1">
      <x:c r="A18" s="255" t="str">
        <x:f>Lang!$B$85</x:f>
        <x:v>Dec</x:v>
      </x:c>
      <x:c r="B18" s="112" t="n">
        <x:f>COUNTIFS(Orders!$Q$7:$Q$2006,12,Orders!$R$7:$R$2006,Settings!$D$7)</x:f>
        <x:v>0</x:v>
      </x:c>
      <x:c r="C18" s="164" t="n">
        <x:f>IFERROR(SUMIFS(Orders!$M$7:$M$2006,Orders!$Q$7:$Q$2006,12,Orders!$R$7:$R$2006,Settings!$D$7)/COUNTIFS(Orders!$Q$7:$Q$2006,12,Orders!$R$7:$R$2006,Settings!$D$7,Orders!$E$7:$E$2006,"&gt;0"),0)</x:f>
        <x:v>0</x:v>
      </x:c>
      <x:c r="D18" s="164" t="n">
        <x:f>IFERROR(SUMIFS(Orders!$I$7:$I$2006,Orders!$Q$7:$Q$2006,12,Orders!$R$7:$R$2006,Settings!$D$7)/SUMIFS(Orders!$H$7:$H$2006,Orders!$Q$7:$Q$2006,12,Orders!$R$7:$R$2006,Settings!$D$7),0)</x:f>
        <x:v>0</x:v>
      </x:c>
      <x:c r="E18" s="112" t="n">
        <x:f>COUNTIFS(Orders!$Q$7:$Q$2006,12,Orders!$R$7:$R$2006,Settings!$D$7,Orders!$M$7:$M$2006,0)</x:f>
        <x:v>0</x:v>
      </x:c>
      <x:c r="F18" s="166" t="n">
        <x:f>SUMIFS(Orders!$J$7:$J$2006,Orders!$Q$7:$Q$2006,12,Orders!$R$7:$R$2006,Settings!$D$7)</x:f>
        <x:v>0</x:v>
      </x:c>
      <x:c r="G18" s="168" t="n">
        <x:f>IFERROR(SUMIFS(Orders!$O$7:$O$2006,Orders!$Q$7:$Q$2006,12,Orders!$R$7:$R$2006,Settings!$D$7)/COUNTIFS(Orders!$Q$7:$Q$2006,12,Orders!$R$7:$R$2006,Settings!$D$7,Orders!$M$7:$M$2006,0),0)</x:f>
        <x:v>0</x:v>
      </x:c>
      <x:c r="H18" s="112"/>
      <x:c r="I18" s="112"/>
      <x:c r="J18" s="112"/>
      <x:c r="K18" s="112"/>
      <x:c r="L18" s="112"/>
      <x:c r="M18" s="112"/>
      <x:c r="N18" s="112"/>
      <x:c r="O18" s="112"/>
      <x:c r="P18" s="112"/>
      <x:c r="Q18" s="112"/>
      <x:c r="R18" s="112" t="str">
        <x:f>INDEX($J$7:$J$11,MATCH(LARGE($M$7:$M$11,4),$M$7:$M$11,0))</x:f>
        <x:v>Transport delay</x:v>
      </x:c>
      <x:c r="S18" s="112" t="n">
        <x:f>INDEX($K$7:$K$11,MATCH(R18,$J$7:$J$11,0))</x:f>
        <x:v>4</x:v>
      </x:c>
      <x:c r="T18" s="234" t="n">
        <x:f>IFERROR(SUM($S$15:S18)/SUM($S$15:$S$19),0)</x:f>
        <x:v>0.9487179487179487</x:v>
      </x:c>
    </x:row>
    <x:row r="19" ht="20" customHeight="1">
      <x:c r="A19" s="112"/>
      <x:c r="B19" s="112"/>
      <x:c r="C19" s="112"/>
      <x:c r="D19" s="112"/>
      <x:c r="E19" s="112"/>
      <x:c r="F19" s="112"/>
      <x:c r="G19" s="112"/>
      <x:c r="H19" s="112"/>
      <x:c r="I19" s="112"/>
      <x:c r="J19" s="112"/>
      <x:c r="K19" s="112"/>
      <x:c r="L19" s="112"/>
      <x:c r="M19" s="112"/>
      <x:c r="N19" s="112"/>
      <x:c r="O19" s="112"/>
      <x:c r="P19" s="112"/>
      <x:c r="Q19" s="112"/>
      <x:c r="R19" s="112" t="str">
        <x:f>INDEX($J$7:$J$11,MATCH(LARGE($M$7:$M$11,5),$M$7:$M$11,0))</x:f>
        <x:v>Other</x:v>
      </x:c>
      <x:c r="S19" s="112" t="n">
        <x:f>INDEX($K$7:$K$11,MATCH(R19,$J$7:$J$11,0))</x:f>
        <x:v>2</x:v>
      </x:c>
      <x:c r="T19" s="234" t="n">
        <x:f>IFERROR(SUM($S$15:S19)/SUM($S$15:$S$19),0)</x:f>
        <x:v>1</x:v>
      </x:c>
    </x:row>
    <x:row r="20" ht="20" customHeight="1">
      <x:c r="A20" s="112"/>
      <x:c r="B20" s="112"/>
      <x:c r="C20" s="112"/>
      <x:c r="D20" s="112"/>
      <x:c r="E20" s="112"/>
      <x:c r="F20" s="112"/>
      <x:c r="G20" s="112"/>
      <x:c r="H20" s="112"/>
      <x:c r="I20" s="112"/>
      <x:c r="J20" s="112"/>
      <x:c r="K20" s="112"/>
      <x:c r="L20" s="112"/>
      <x:c r="M20" s="112"/>
      <x:c r="N20" s="112"/>
      <x:c r="O20" s="112"/>
      <x:c r="P20" s="112"/>
      <x:c r="Q20" s="112"/>
      <x:c r="R20" s="112"/>
      <x:c r="S20" s="112"/>
    </x:row>
    <x:row r="21" ht="20" customHeight="1">
      <x:c r="A21" s="112"/>
      <x:c r="B21" s="112"/>
      <x:c r="C21" s="112"/>
      <x:c r="D21" s="112"/>
      <x:c r="E21" s="112"/>
      <x:c r="F21" s="112"/>
      <x:c r="G21" s="112"/>
      <x:c r="H21" s="112"/>
      <x:c r="I21" s="112"/>
      <x:c r="J21" s="112"/>
      <x:c r="K21" s="112"/>
      <x:c r="L21" s="112"/>
      <x:c r="M21" s="112"/>
      <x:c r="N21" s="112"/>
      <x:c r="O21" s="112"/>
      <x:c r="P21" s="112"/>
      <x:c r="Q21" s="112"/>
      <x:c r="R21" s="112"/>
      <x:c r="S21" s="112"/>
    </x:row>
    <x:row r="22" ht="20" customHeight="1">
      <x:c r="A22" s="112"/>
      <x:c r="B22" s="112"/>
      <x:c r="C22" s="112"/>
      <x:c r="D22" s="112"/>
      <x:c r="E22" s="112"/>
      <x:c r="F22" s="112"/>
      <x:c r="G22" s="112"/>
      <x:c r="H22" s="112"/>
      <x:c r="I22" s="112"/>
      <x:c r="J22" s="112"/>
      <x:c r="K22" s="112"/>
      <x:c r="L22" s="112"/>
      <x:c r="M22" s="112"/>
      <x:c r="N22" s="112"/>
      <x:c r="O22" s="112"/>
      <x:c r="P22" s="112"/>
      <x:c r="Q22" s="112"/>
      <x:c r="R22" s="112"/>
      <x:c r="S22" s="112"/>
    </x:row>
    <x:row r="23" ht="20" customHeight="1">
      <x:c r="A23" s="112"/>
      <x:c r="B23" s="112"/>
      <x:c r="C23" s="112"/>
      <x:c r="D23" s="112"/>
      <x:c r="E23" s="112"/>
      <x:c r="F23" s="112"/>
      <x:c r="G23" s="112"/>
      <x:c r="H23" s="112"/>
      <x:c r="I23" s="112"/>
      <x:c r="J23" s="112"/>
      <x:c r="K23" s="112"/>
      <x:c r="L23" s="112"/>
      <x:c r="M23" s="112"/>
      <x:c r="N23" s="112"/>
      <x:c r="O23" s="112"/>
      <x:c r="P23" s="112"/>
      <x:c r="Q23" s="112"/>
      <x:c r="R23" s="112"/>
      <x:c r="S23" s="112"/>
    </x:row>
    <x:row r="24" ht="20" customHeight="1">
      <x:c r="A24" s="112"/>
      <x:c r="B24" s="112"/>
      <x:c r="C24" s="112"/>
      <x:c r="D24" s="112"/>
      <x:c r="E24" s="112"/>
      <x:c r="F24" s="112"/>
      <x:c r="G24" s="112"/>
      <x:c r="H24" s="112"/>
      <x:c r="I24" s="112"/>
      <x:c r="J24" s="112"/>
      <x:c r="K24" s="112"/>
      <x:c r="L24" s="112"/>
      <x:c r="M24" s="112"/>
      <x:c r="N24" s="112"/>
      <x:c r="O24" s="112"/>
      <x:c r="P24" s="112"/>
      <x:c r="Q24" s="112"/>
      <x:c r="R24" s="112"/>
      <x:c r="S24" s="112"/>
      <x:c r="U24" t="str">
        <x:f>Lang!$B$57</x:f>
        <x:v>Month</x:v>
      </x:c>
      <x:c r="V24" t="str">
        <x:f>Lang!$B$70</x:f>
        <x:v>On-time chart helper</x:v>
      </x:c>
    </x:row>
    <x:row r="25" ht="20" customHeight="1">
      <x:c r="A25" s="112"/>
      <x:c r="B25" s="112" t="n">
        <x:v>8</x:v>
      </x:c>
      <x:c r="C25" s="112" t="n">
        <x:v>10</x:v>
      </x:c>
      <x:c r="D25" s="112" t="n">
        <x:v>12</x:v>
      </x:c>
      <x:c r="E25" s="112" t="n">
        <x:v>14</x:v>
      </x:c>
      <x:c r="F25" s="112" t="n">
        <x:v>16</x:v>
      </x:c>
      <x:c r="G25" s="112" t="n">
        <x:v>18</x:v>
      </x:c>
      <x:c r="H25" s="112"/>
      <x:c r="I25" s="112"/>
      <x:c r="J25" s="112"/>
      <x:c r="K25" s="112"/>
      <x:c r="L25" s="112"/>
      <x:c r="M25" s="112"/>
      <x:c r="N25" s="112"/>
      <x:c r="O25" s="112"/>
      <x:c r="P25" s="112"/>
      <x:c r="Q25" s="112"/>
      <x:c r="R25" s="112"/>
      <x:c r="S25" s="112"/>
      <x:c r="U25" t="str">
        <x:f>A7</x:f>
        <x:v>Jan</x:v>
      </x:c>
      <x:c r="V25" s="236" t="n">
        <x:f>IF(B7=0,NA(),C7)</x:f>
        <x:v>0.9411764705882353</x:v>
      </x:c>
    </x:row>
    <x:row r="26" ht="20" customHeight="1">
      <x:c r="A26" s="112"/>
      <x:c r="B26" s="112"/>
      <x:c r="C26" s="112"/>
      <x:c r="D26" s="112"/>
      <x:c r="E26" s="112"/>
      <x:c r="F26" s="112"/>
      <x:c r="G26" s="112"/>
      <x:c r="H26" s="112"/>
      <x:c r="I26" s="112"/>
      <x:c r="J26" s="112"/>
      <x:c r="K26" s="112"/>
      <x:c r="L26" s="112"/>
      <x:c r="M26" s="112"/>
      <x:c r="N26" s="112"/>
      <x:c r="O26" s="112"/>
      <x:c r="P26" s="112"/>
      <x:c r="Q26" s="112"/>
      <x:c r="R26" s="112"/>
      <x:c r="S26" s="112"/>
      <x:c r="U26" t="str">
        <x:f>A8</x:f>
        <x:v>Feb</x:v>
      </x:c>
      <x:c r="V26" s="236" t="n">
        <x:f>IF(B8=0,NA(),C8)</x:f>
        <x:v>0.8333333333333334</x:v>
      </x:c>
    </x:row>
    <x:row r="27" ht="20" customHeight="1">
      <x:c r="A27" s="112"/>
      <x:c r="B27" s="112"/>
      <x:c r="C27" s="112"/>
      <x:c r="D27" s="112"/>
      <x:c r="E27" s="112"/>
      <x:c r="F27" s="112"/>
      <x:c r="G27" s="112"/>
      <x:c r="H27" s="112"/>
      <x:c r="I27" s="112"/>
      <x:c r="J27" s="112"/>
      <x:c r="K27" s="112"/>
      <x:c r="L27" s="112"/>
      <x:c r="M27" s="112"/>
      <x:c r="N27" s="112"/>
      <x:c r="O27" s="112"/>
      <x:c r="P27" s="112"/>
      <x:c r="Q27" s="112"/>
      <x:c r="R27" s="112"/>
      <x:c r="S27" s="112"/>
      <x:c r="U27" t="str">
        <x:f>A9</x:f>
        <x:v>Mar</x:v>
      </x:c>
      <x:c r="V27" s="236" t="n">
        <x:f>IF(B9=0,NA(),C9)</x:f>
        <x:v>0.9230769230769231</x:v>
      </x:c>
    </x:row>
    <x:row r="28" ht="20" customHeight="1">
      <x:c r="A28" s="112"/>
      <x:c r="B28" s="112"/>
      <x:c r="C28" s="112"/>
      <x:c r="D28" s="112"/>
      <x:c r="E28" s="112"/>
      <x:c r="F28" s="112"/>
      <x:c r="G28" s="112"/>
      <x:c r="H28" s="112"/>
      <x:c r="I28" s="112"/>
      <x:c r="J28" s="112"/>
      <x:c r="K28" s="112"/>
      <x:c r="L28" s="112"/>
      <x:c r="M28" s="112"/>
      <x:c r="N28" s="112"/>
      <x:c r="O28" s="112"/>
      <x:c r="P28" s="112"/>
      <x:c r="Q28" s="112"/>
      <x:c r="R28" s="112"/>
      <x:c r="S28" s="112"/>
      <x:c r="U28" t="str">
        <x:f>A10</x:f>
        <x:v>Apr</x:v>
      </x:c>
      <x:c r="V28" s="236" t="n">
        <x:f>IF(B10=0,NA(),C10)</x:f>
        <x:v>0.8571428571428571</x:v>
      </x:c>
    </x:row>
    <x:row r="29" ht="20" customHeight="1">
      <x:c r="A29" s="112"/>
      <x:c r="B29" s="112"/>
      <x:c r="C29" s="112"/>
      <x:c r="D29" s="112"/>
      <x:c r="E29" s="112"/>
      <x:c r="F29" s="112"/>
      <x:c r="G29" s="112"/>
      <x:c r="H29" s="112"/>
      <x:c r="I29" s="112"/>
      <x:c r="J29" s="112"/>
      <x:c r="K29" s="112"/>
      <x:c r="L29" s="112"/>
      <x:c r="M29" s="112"/>
      <x:c r="N29" s="112"/>
      <x:c r="O29" s="112"/>
      <x:c r="P29" s="112"/>
      <x:c r="Q29" s="112"/>
      <x:c r="R29" s="112"/>
      <x:c r="S29" s="112"/>
      <x:c r="U29" t="str">
        <x:f>A11</x:f>
        <x:v>May</x:v>
      </x:c>
      <x:c r="V29" s="236" t="n">
        <x:f>IF(B11=0,NA(),C11)</x:f>
        <x:v>0.8666666666666667</x:v>
      </x:c>
    </x:row>
    <x:row r="30" ht="20" customHeight="1">
      <x:c r="A30" s="112"/>
      <x:c r="B30" s="112"/>
      <x:c r="C30" s="112"/>
      <x:c r="D30" s="112"/>
      <x:c r="E30" s="112"/>
      <x:c r="F30" s="112"/>
      <x:c r="G30" s="112"/>
      <x:c r="H30" s="112"/>
      <x:c r="I30" s="112"/>
      <x:c r="J30" s="112"/>
      <x:c r="K30" s="112"/>
      <x:c r="L30" s="112"/>
      <x:c r="M30" s="112"/>
      <x:c r="N30" s="112"/>
      <x:c r="O30" s="112"/>
      <x:c r="P30" s="112"/>
      <x:c r="Q30" s="112"/>
      <x:c r="R30" s="112"/>
      <x:c r="S30" s="112"/>
      <x:c r="U30" t="str">
        <x:f>A12</x:f>
        <x:v>Jun</x:v>
      </x:c>
      <x:c r="V30" s="236" t="n">
        <x:f>IF(B12=0,NA(),C12)</x:f>
        <x:v>0.9111111111111111</x:v>
      </x:c>
    </x:row>
    <x:row r="31" ht="20" customHeight="1">
      <x:c r="A31" s="112"/>
      <x:c r="B31" s="112"/>
      <x:c r="C31" s="112"/>
      <x:c r="D31" s="112"/>
      <x:c r="E31" s="112"/>
      <x:c r="F31" s="112"/>
      <x:c r="G31" s="112"/>
      <x:c r="H31" s="112"/>
      <x:c r="I31" s="112"/>
      <x:c r="J31" s="112"/>
      <x:c r="K31" s="112"/>
      <x:c r="L31" s="112"/>
      <x:c r="M31" s="112"/>
      <x:c r="N31" s="112"/>
      <x:c r="O31" s="112"/>
      <x:c r="P31" s="112"/>
      <x:c r="Q31" s="112"/>
      <x:c r="R31" s="112"/>
      <x:c r="S31" s="112"/>
      <x:c r="U31" t="str">
        <x:f>A13</x:f>
        <x:v>Jul</x:v>
      </x:c>
      <x:c r="V31" s="236" t="n">
        <x:f>IF(B13=0,NA(),C13)</x:f>
        <x:v>0.8775510204081632</x:v>
      </x:c>
    </x:row>
    <x:row r="32" ht="20" customHeight="1">
      <x:c r="A32" s="112"/>
      <x:c r="B32" s="112"/>
      <x:c r="C32" s="112"/>
      <x:c r="D32" s="112"/>
      <x:c r="E32" s="112"/>
      <x:c r="F32" s="112"/>
      <x:c r="G32" s="112"/>
      <x:c r="H32" s="112"/>
      <x:c r="I32" s="112"/>
      <x:c r="J32" s="112"/>
      <x:c r="K32" s="112"/>
      <x:c r="L32" s="112"/>
      <x:c r="M32" s="112"/>
      <x:c r="N32" s="112"/>
      <x:c r="O32" s="112"/>
      <x:c r="P32" s="112"/>
      <x:c r="Q32" s="112"/>
      <x:c r="R32" s="112"/>
      <x:c r="S32" s="112"/>
      <x:c r="U32" t="str">
        <x:f>A14</x:f>
        <x:v>Aug</x:v>
      </x:c>
      <x:c r="V32" s="236" t="n">
        <x:f>IF(B14=0,NA(),C14)</x:f>
        <x:v>0.9565217391304348</x:v>
      </x:c>
    </x:row>
    <x:row r="33" ht="20" customHeight="1">
      <x:c r="A33" s="112"/>
      <x:c r="B33" s="112"/>
      <x:c r="C33" s="112"/>
      <x:c r="D33" s="112"/>
      <x:c r="E33" s="112"/>
      <x:c r="F33" s="112"/>
      <x:c r="G33" s="112"/>
      <x:c r="H33" s="112"/>
      <x:c r="I33" s="112"/>
      <x:c r="J33" s="112"/>
      <x:c r="K33" s="112"/>
      <x:c r="L33" s="112"/>
      <x:c r="M33" s="112"/>
      <x:c r="N33" s="112"/>
      <x:c r="O33" s="112"/>
      <x:c r="P33" s="112"/>
      <x:c r="Q33" s="112"/>
      <x:c r="R33" s="112"/>
      <x:c r="S33" s="112"/>
      <x:c r="U33" t="str">
        <x:f>A15</x:f>
        <x:v>Sep</x:v>
      </x:c>
      <x:c r="V33" s="236" t="n">
        <x:f>IF(B15=0,NA(),C15)</x:f>
        <x:v>0.94</x:v>
      </x:c>
    </x:row>
    <x:row r="34" ht="20" customHeight="1">
      <x:c r="A34" s="112"/>
      <x:c r="B34" s="112"/>
      <x:c r="C34" s="112"/>
      <x:c r="D34" s="112"/>
      <x:c r="E34" s="112"/>
      <x:c r="F34" s="112"/>
      <x:c r="G34" s="112"/>
      <x:c r="H34" s="112"/>
      <x:c r="I34" s="112"/>
      <x:c r="J34" s="112"/>
      <x:c r="K34" s="112"/>
      <x:c r="L34" s="112"/>
      <x:c r="M34" s="112"/>
      <x:c r="N34" s="112"/>
      <x:c r="O34" s="112"/>
      <x:c r="P34" s="112"/>
      <x:c r="Q34" s="112"/>
      <x:c r="R34" s="112"/>
      <x:c r="S34" s="112"/>
      <x:c r="U34" t="str">
        <x:f>A16</x:f>
        <x:v>Oct</x:v>
      </x:c>
      <x:c r="V34" s="236" t="n">
        <x:f>IF(B16=0,NA(),C16)</x:f>
        <x:v>0.9583333333333334</x:v>
      </x:c>
    </x:row>
    <x:row r="35" ht="20" customHeight="1">
      <x:c r="A35" s="112"/>
      <x:c r="B35" s="112"/>
      <x:c r="C35" s="112"/>
      <x:c r="D35" s="112"/>
      <x:c r="E35" s="112"/>
      <x:c r="F35" s="112"/>
      <x:c r="G35" s="112"/>
      <x:c r="H35" s="112"/>
      <x:c r="I35" s="112"/>
      <x:c r="J35" s="112"/>
      <x:c r="K35" s="112"/>
      <x:c r="L35" s="112"/>
      <x:c r="M35" s="112"/>
      <x:c r="N35" s="112"/>
      <x:c r="O35" s="112"/>
      <x:c r="P35" s="112"/>
      <x:c r="Q35" s="112"/>
      <x:c r="R35" s="112"/>
      <x:c r="S35" s="112"/>
      <x:c r="U35" t="str">
        <x:f>A17</x:f>
        <x:v>Nov</x:v>
      </x:c>
      <x:c r="V35" s="236" t="e">
        <x:f>IF(B17=0,NA(),C17)</x:f>
        <x:v>#N/A</x:v>
      </x:c>
    </x:row>
    <x:row r="36" ht="20" customHeight="1">
      <x:c r="A36" s="112"/>
      <x:c r="B36" s="112"/>
      <x:c r="C36" s="112"/>
      <x:c r="D36" s="112"/>
      <x:c r="E36" s="112"/>
      <x:c r="F36" s="112"/>
      <x:c r="G36" s="112"/>
      <x:c r="H36" s="112"/>
      <x:c r="I36" s="112"/>
      <x:c r="J36" s="112"/>
      <x:c r="K36" s="112"/>
      <x:c r="L36" s="112"/>
      <x:c r="M36" s="112"/>
      <x:c r="N36" s="112"/>
      <x:c r="O36" s="112"/>
      <x:c r="P36" s="112"/>
      <x:c r="Q36" s="112"/>
      <x:c r="R36" s="112"/>
      <x:c r="S36" s="112"/>
      <x:c r="U36" t="str">
        <x:f>A18</x:f>
        <x:v>Dec</x:v>
      </x:c>
      <x:c r="V36" s="236" t="e">
        <x:f>IF(B18=0,NA(),C18)</x:f>
        <x:v>#N/A</x:v>
      </x:c>
    </x:row>
    <x:row r="37" ht="20" customHeight="1">
      <x:c r="A37" s="112"/>
      <x:c r="B37" s="112"/>
      <x:c r="C37" s="112"/>
      <x:c r="D37" s="112"/>
      <x:c r="E37" s="112"/>
      <x:c r="F37" s="112"/>
      <x:c r="G37" s="112"/>
      <x:c r="H37" s="112"/>
      <x:c r="I37" s="112"/>
      <x:c r="J37" s="112"/>
      <x:c r="K37" s="112"/>
      <x:c r="L37" s="112"/>
      <x:c r="M37" s="112"/>
      <x:c r="N37" s="112"/>
      <x:c r="O37" s="112"/>
      <x:c r="P37" s="112"/>
      <x:c r="Q37" s="112"/>
      <x:c r="R37" s="112"/>
      <x:c r="S37" s="112"/>
    </x:row>
    <x:row r="38" ht="20" customHeight="1">
      <x:c r="A38" s="112"/>
      <x:c r="B38" s="112"/>
      <x:c r="C38" s="112"/>
      <x:c r="D38" s="112"/>
      <x:c r="E38" s="112"/>
      <x:c r="F38" s="112"/>
      <x:c r="G38" s="112"/>
      <x:c r="H38" s="112"/>
      <x:c r="I38" s="112"/>
      <x:c r="J38" s="112"/>
      <x:c r="K38" s="112"/>
      <x:c r="L38" s="112"/>
      <x:c r="M38" s="112"/>
      <x:c r="N38" s="112"/>
      <x:c r="O38" s="112"/>
      <x:c r="P38" s="112"/>
      <x:c r="Q38" s="112"/>
      <x:c r="R38" s="112"/>
      <x:c r="S38" s="112"/>
    </x:row>
    <x:row r="39" ht="20" customHeight="1">
      <x:c r="A39" s="112"/>
      <x:c r="B39" s="112"/>
      <x:c r="C39" s="112"/>
      <x:c r="D39" s="112"/>
      <x:c r="E39" s="112"/>
      <x:c r="F39" s="112"/>
      <x:c r="G39" s="112"/>
      <x:c r="H39" s="112"/>
      <x:c r="I39" s="112"/>
      <x:c r="J39" s="112"/>
      <x:c r="K39" s="112"/>
      <x:c r="L39" s="112"/>
      <x:c r="M39" s="112"/>
      <x:c r="N39" s="112"/>
      <x:c r="O39" s="112"/>
      <x:c r="P39" s="112"/>
      <x:c r="Q39" s="112"/>
      <x:c r="R39" s="112"/>
      <x:c r="S39" s="112"/>
    </x:row>
    <x:row r="40" ht="20" customHeight="1">
      <x:c r="A40" s="112"/>
      <x:c r="B40" s="112"/>
      <x:c r="C40" s="112"/>
      <x:c r="D40" s="112"/>
      <x:c r="E40" s="112"/>
      <x:c r="F40" s="112"/>
      <x:c r="G40" s="112"/>
      <x:c r="H40" s="112"/>
      <x:c r="I40" s="112"/>
      <x:c r="J40" s="112"/>
      <x:c r="K40" s="112"/>
      <x:c r="L40" s="112"/>
      <x:c r="M40" s="112"/>
      <x:c r="N40" s="112"/>
      <x:c r="O40" s="112"/>
      <x:c r="P40" s="112"/>
      <x:c r="Q40" s="112"/>
      <x:c r="R40" s="112"/>
      <x:c r="S40" s="112"/>
    </x:row>
    <x:row r="41" ht="20" customHeight="1">
      <x:c r="A41" s="112"/>
      <x:c r="B41" s="112"/>
      <x:c r="C41" s="112"/>
      <x:c r="D41" s="112"/>
      <x:c r="E41" s="112"/>
      <x:c r="F41" s="112"/>
      <x:c r="G41" s="112"/>
      <x:c r="H41" s="112"/>
      <x:c r="I41" s="112"/>
      <x:c r="J41" s="112"/>
      <x:c r="K41" s="112"/>
      <x:c r="L41" s="112"/>
      <x:c r="M41" s="112"/>
      <x:c r="N41" s="112"/>
      <x:c r="O41" s="112"/>
      <x:c r="P41" s="112"/>
      <x:c r="Q41" s="112"/>
      <x:c r="R41" s="112"/>
      <x:c r="S41" s="112"/>
    </x:row>
    <x:row r="42" ht="20" customHeight="1">
      <x:c r="A42" s="112"/>
      <x:c r="B42" s="112"/>
      <x:c r="C42" s="112"/>
      <x:c r="D42" s="112"/>
      <x:c r="E42" s="112"/>
      <x:c r="F42" s="112"/>
      <x:c r="G42" s="112"/>
      <x:c r="H42" s="112"/>
      <x:c r="I42" s="112"/>
      <x:c r="J42" s="112"/>
      <x:c r="K42" s="112"/>
      <x:c r="L42" s="112"/>
      <x:c r="M42" s="112"/>
      <x:c r="N42" s="112"/>
      <x:c r="O42" s="112"/>
      <x:c r="P42" s="112"/>
      <x:c r="Q42" s="112"/>
      <x:c r="R42" s="112"/>
      <x:c r="S42" s="112"/>
    </x:row>
    <x:row r="43" ht="20" customHeight="1">
      <x:c r="A43" s="112"/>
      <x:c r="B43" s="112"/>
      <x:c r="C43" s="112"/>
      <x:c r="D43" s="112"/>
      <x:c r="E43" s="112"/>
      <x:c r="F43" s="112"/>
      <x:c r="G43" s="112"/>
      <x:c r="H43" s="112"/>
      <x:c r="I43" s="112"/>
      <x:c r="J43" s="112"/>
      <x:c r="K43" s="112"/>
      <x:c r="L43" s="112"/>
      <x:c r="M43" s="112"/>
      <x:c r="N43" s="112"/>
      <x:c r="O43" s="112"/>
      <x:c r="P43" s="112"/>
      <x:c r="Q43" s="112"/>
      <x:c r="R43" s="112"/>
      <x:c r="S43" s="112"/>
    </x:row>
  </x:sheetData>
  <x:sheetProtection password="E778" sheet="1" objects="1" scenarios="1" formatCells="1" formatColumns="1" formatRows="1" insertColumns="1" insertRows="1" deleteColumns="1" deleteRows="1" sort="1" autoFilter="0" pivotTables="1" selectLockedCells="0" selectUnlockedCells="0"/>
  <x:mergeCells>
    <x:mergeCell ref="A1:S2"/>
    <x:mergeCell ref="A3:S3"/>
  </x:mergeCells>
  <x:pageMargins left="0.7" right="0.7" top="0.75" bottom="0.75" header="0.3" footer="0.3"/>
  <x:pageSetup paperSize="9" orientation="landscape" fitToWidth="1" fitToHeight="0"/>
</x:worksheet>
</file>

<file path=xl/worksheets/sheet4.xml><?xml version="1.0" encoding="utf-8"?>
<x:worksheet xmlns:x="http://schemas.openxmlformats.org/spreadsheetml/2006/main">
  <x:sheetPr>
    <x:pageSetUpPr fitToPage="1"/>
  </x:sheetPr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4" customHeight="1">
      <x:c r="A1" s="129" t="str">
        <x:f>"KEYONE  /  "&amp;Lang!$B$3</x:f>
        <x:v>KEYONE  /  Editable settings</x:v>
      </x:c>
      <x:c r="B1" s="129"/>
      <x:c r="C1" s="129"/>
      <x:c r="D1" s="129"/>
      <x:c r="E1" s="129"/>
      <x:c r="F1" s="129"/>
      <x:c r="G1" s="129"/>
      <x:c r="H1" s="129"/>
    </x:row>
    <x:row r="2" ht="24" customHeight="1">
      <x:c r="A2" s="129"/>
      <x:c r="B2" s="129"/>
      <x:c r="C2" s="129"/>
      <x:c r="D2" s="129"/>
      <x:c r="E2" s="129"/>
      <x:c r="F2" s="129"/>
      <x:c r="G2" s="129"/>
      <x:c r="H2" s="129"/>
    </x:row>
    <x:row r="3" ht="24" customHeight="1">
      <x:c r="A3" s="32" t="str">
        <x:v>KeyOne  •  by Keywan Fakhri  |  https://keywanfakhri.com</x:v>
      </x:c>
      <x:c r="B3" s="32"/>
      <x:c r="C3" s="32"/>
      <x:c r="D3" s="32"/>
      <x:c r="E3" s="32"/>
      <x:c r="F3" s="32"/>
      <x:c r="G3" s="32"/>
      <x:c r="H3" s="32"/>
    </x:row>
    <x:row r="4" ht="24" customHeight="1">
      <x:c r="A4" s="123"/>
      <x:c r="B4" s="123"/>
      <x:c r="C4" s="123"/>
      <x:c r="D4" s="123"/>
      <x:c r="E4" s="123"/>
      <x:c r="F4" s="123"/>
      <x:c r="G4" s="123"/>
      <x:c r="H4" s="123"/>
    </x:row>
    <x:row r="5" ht="24" customHeight="1">
      <x:c r="A5" s="123"/>
      <x:c r="B5" s="123"/>
      <x:c r="C5" s="123"/>
      <x:c r="D5" s="123"/>
      <x:c r="E5" s="123"/>
      <x:c r="F5" s="123"/>
      <x:c r="G5" s="123"/>
      <x:c r="H5" s="123"/>
    </x:row>
    <x:row r="6" ht="24" customHeight="1">
      <x:c r="A6" s="123"/>
      <x:c r="B6" s="123"/>
      <x:c r="C6" s="123"/>
      <x:c r="D6" s="123"/>
      <x:c r="E6" s="123"/>
      <x:c r="F6" s="123"/>
      <x:c r="G6" s="123"/>
      <x:c r="H6" s="123"/>
    </x:row>
    <x:row r="7" ht="33" customHeight="1">
      <x:c r="A7" s="136" t="str">
        <x:f>Lang!$B$31</x:f>
        <x:v>Report year</x:v>
      </x:c>
      <x:c r="B7" s="136"/>
      <x:c r="C7" s="136"/>
      <x:c r="D7" s="250" t="n">
        <x:v>2026</x:v>
      </x:c>
      <x:c r="E7" s="123"/>
      <x:c r="F7" s="123"/>
      <x:c r="G7" s="123"/>
      <x:c r="H7" s="123"/>
    </x:row>
    <x:row r="8" ht="33" customHeight="1">
      <x:c r="A8" s="136" t="str">
        <x:f>Lang!$B$32</x:f>
        <x:v>Delivery target</x:v>
      </x:c>
      <x:c r="B8" s="136"/>
      <x:c r="C8" s="136"/>
      <x:c r="D8" s="251" t="n">
        <x:v>0.95</x:v>
      </x:c>
      <x:c r="E8" s="123"/>
      <x:c r="F8" s="123"/>
      <x:c r="G8" s="123"/>
      <x:c r="H8" s="123"/>
    </x:row>
    <x:row r="9" ht="33" customHeight="1">
      <x:c r="A9" s="136" t="str">
        <x:f>Lang!$B$33</x:f>
        <x:v>Accuracy target</x:v>
      </x:c>
      <x:c r="B9" s="136"/>
      <x:c r="C9" s="136"/>
      <x:c r="D9" s="251" t="n">
        <x:v>0.98</x:v>
      </x:c>
      <x:c r="E9" s="123"/>
      <x:c r="F9" s="123"/>
      <x:c r="G9" s="123"/>
      <x:c r="H9" s="123"/>
    </x:row>
    <x:row r="10" ht="33" customHeight="1">
      <x:c r="A10" s="136" t="str">
        <x:f>Lang!$B$2</x:f>
        <x:v>Language</x:v>
      </x:c>
      <x:c r="B10" s="136"/>
      <x:c r="C10" s="136"/>
      <x:c r="D10" s="250" t="inlineStr">
        <x:is>
          <x:t>English</x:t>
        </x:is>
      </x:c>
      <x:c r="E10" s="123"/>
      <x:c r="F10" s="123"/>
      <x:c r="G10" s="123"/>
      <x:c r="H10" s="123"/>
    </x:row>
    <x:row r="11" ht="24" customHeight="1">
      <x:c r="A11" s="123"/>
      <x:c r="B11" s="123"/>
      <x:c r="C11" s="123"/>
      <x:c r="D11" s="123"/>
      <x:c r="E11" s="123"/>
      <x:c r="F11" s="123"/>
      <x:c r="G11" s="123"/>
      <x:c r="H11" s="123"/>
    </x:row>
    <x:row r="12" ht="24" customHeight="1">
      <x:c r="A12" s="153" t="str">
        <x:f>Lang!$B$86</x:f>
        <x:v>EDIT GREEN CELLS ONLY • Your targets drive the performance status. The template ships with DEMO data.</x:v>
      </x:c>
      <x:c r="B12" s="153"/>
      <x:c r="C12" s="153"/>
      <x:c r="D12" s="153"/>
      <x:c r="E12" s="153"/>
      <x:c r="F12" s="153"/>
      <x:c r="G12" s="153"/>
      <x:c r="H12" s="153"/>
    </x:row>
    <x:row r="13" ht="24" customHeight="1">
      <x:c r="A13" s="153"/>
      <x:c r="B13" s="153"/>
      <x:c r="C13" s="153"/>
      <x:c r="D13" s="153"/>
      <x:c r="E13" s="153"/>
      <x:c r="F13" s="153"/>
      <x:c r="G13" s="153"/>
      <x:c r="H13" s="153"/>
    </x:row>
    <x:row r="14" ht="24" customHeight="1">
      <x:c r="A14" s="123"/>
      <x:c r="B14" s="123"/>
      <x:c r="C14" s="123"/>
      <x:c r="D14" s="123"/>
      <x:c r="E14" s="123"/>
      <x:c r="F14" s="123"/>
      <x:c r="G14" s="123"/>
      <x:c r="H14" s="123"/>
    </x:row>
    <x:row r="15" ht="24" customHeight="1">
      <x:c r="A15" s="123"/>
      <x:c r="B15" s="123"/>
      <x:c r="C15" s="123"/>
      <x:c r="D15" s="123"/>
      <x:c r="E15" s="123"/>
      <x:c r="F15" s="123"/>
      <x:c r="G15" s="123"/>
      <x:c r="H15" s="123"/>
    </x:row>
    <x:row r="16" ht="15" customHeight="1">
      <x:c r="A16" s="123"/>
      <x:c r="B16" s="123"/>
      <x:c r="C16" s="123"/>
      <x:c r="D16" s="123"/>
      <x:c r="E16" s="123"/>
      <x:c r="F16" s="123"/>
      <x:c r="G16" s="123"/>
      <x:c r="H16" s="123"/>
    </x:row>
    <x:row r="17" ht="24" customHeight="1">
      <x:c r="A17" s="123"/>
      <x:c r="B17" s="123"/>
      <x:c r="C17" s="123"/>
      <x:c r="D17" s="123"/>
      <x:c r="E17" s="123"/>
      <x:c r="F17" s="123"/>
      <x:c r="G17" s="123"/>
      <x:c r="H17" s="123"/>
    </x:row>
    <x:row r="18" ht="24" customHeight="1">
      <x:c r="A18" s="160" t="str">
        <x:f>Lang!$B$87</x:f>
        <x:v>Need a custom version? Visit keywanfakhri.com</x:v>
      </x:c>
      <x:c r="B18" s="160"/>
      <x:c r="C18" s="160"/>
      <x:c r="D18" s="160"/>
      <x:c r="E18" s="160"/>
      <x:c r="F18" s="160"/>
      <x:c r="G18" s="160"/>
      <x:c r="H18" s="160"/>
    </x:row>
    <x:row r="19" ht="24" customHeight="1">
      <x:c r="A19" s="160"/>
      <x:c r="B19" s="160"/>
      <x:c r="C19" s="160"/>
      <x:c r="D19" s="160"/>
      <x:c r="E19" s="160"/>
      <x:c r="F19" s="160"/>
      <x:c r="G19" s="160"/>
      <x:c r="H19" s="160"/>
    </x:row>
    <x:row r="20" ht="24" customHeight="1">
      <x:c r="A20" s="123"/>
      <x:c r="B20" s="123"/>
      <x:c r="C20" s="123"/>
      <x:c r="D20" s="123"/>
      <x:c r="E20" s="123"/>
      <x:c r="F20" s="123"/>
      <x:c r="G20" s="123"/>
      <x:c r="H20" s="123"/>
    </x:row>
    <x:row r="21" ht="24" customHeight="1">
      <x:c r="A21" s="123"/>
      <x:c r="B21" s="123"/>
      <x:c r="C21" s="123"/>
      <x:c r="D21" s="123"/>
      <x:c r="E21" s="123"/>
      <x:c r="F21" s="123"/>
      <x:c r="G21" s="123"/>
      <x:c r="H21" s="123"/>
    </x:row>
    <x:row r="22" ht="24" customHeight="1">
      <x:c r="A22" s="123"/>
      <x:c r="B22" s="123"/>
      <x:c r="C22" s="123"/>
      <x:c r="D22" s="123"/>
      <x:c r="E22" s="123"/>
      <x:c r="F22" s="123"/>
      <x:c r="G22" s="123"/>
      <x:c r="H22" s="123"/>
    </x:row>
    <x:row r="23" ht="24" customHeight="1">
      <x:c r="A23" s="123"/>
      <x:c r="B23" s="123"/>
      <x:c r="C23" s="123"/>
      <x:c r="D23" s="123"/>
      <x:c r="E23" s="123"/>
      <x:c r="F23" s="123"/>
      <x:c r="G23" s="123"/>
      <x:c r="H23" s="123"/>
    </x:row>
    <x:row r="24" ht="24" customHeight="1">
      <x:c r="A24" s="123"/>
      <x:c r="B24" s="123"/>
      <x:c r="C24" s="123"/>
      <x:c r="D24" s="123"/>
      <x:c r="E24" s="123"/>
      <x:c r="F24" s="123"/>
      <x:c r="G24" s="123"/>
      <x:c r="H24" s="123"/>
    </x:row>
    <x:row r="25" ht="24" customHeight="1">
      <x:c r="A25" s="123"/>
      <x:c r="B25" s="123"/>
      <x:c r="C25" s="123"/>
      <x:c r="D25" s="123"/>
      <x:c r="E25" s="123"/>
      <x:c r="F25" s="123"/>
      <x:c r="G25" s="123"/>
      <x:c r="H25" s="123"/>
    </x:row>
    <x:row r="26" ht="24" customHeight="1">
      <x:c r="A26" s="123"/>
      <x:c r="B26" s="123"/>
      <x:c r="C26" s="123"/>
      <x:c r="D26" s="123"/>
      <x:c r="E26" s="123"/>
      <x:c r="F26" s="123"/>
      <x:c r="G26" s="123"/>
      <x:c r="H26" s="123"/>
    </x:row>
  </x:sheetData>
  <x:sheetProtection password="E778" sheet="1" objects="1" scenarios="1" formatCells="1" formatColumns="1" formatRows="1" insertColumns="1" insertRows="1" deleteColumns="1" deleteRows="1" sort="1" autoFilter="0" pivotTables="1" selectLockedCells="0" selectUnlockedCells="0"/>
  <x:mergeCells>
    <x:mergeCell ref="A1:H2"/>
    <x:mergeCell ref="A3:H3"/>
    <x:mergeCell ref="A7:C7"/>
    <x:mergeCell ref="A8:C8"/>
    <x:mergeCell ref="A9:C9"/>
    <x:mergeCell ref="A12:H13"/>
    <x:mergeCell ref="A18:H19"/>
  </x:mergeCells>
  <x:dataValidations count="3">
    <x:dataValidation type="list" allowBlank="1" showErrorMessage="1" sqref="D10">
      <x:formula1>Lang!$C$1:$N$1</x:formula1>
    </x:dataValidation>
    <x:dataValidation type="decimal" operator="between" sqref="D8:D9">
      <x:formula1>0</x:formula1>
      <x:formula2>1</x:formula2>
    </x:dataValidation>
    <x:dataValidation type="whole" operator="between" sqref="D7">
      <x:formula1>2020</x:formula1>
      <x:formula2>2100</x:formula2>
    </x:dataValidation>
  </x:dataValidations>
  <x:pageMargins left="0.7" right="0.7" top="0.75" bottom="0.75" header="0.3" footer="0.3"/>
  <x:pageSetup paperSize="9" orientation="portrait" fitToWidth="1" fitToHeight="0"/>
</x:worksheet>
</file>

<file path=xl/worksheets/sheet5.xml><?xml version="1.0" encoding="utf-8"?>
<x:worksheet xmlns:x="http://schemas.openxmlformats.org/spreadsheetml/2006/main">
  <x:sheetPr>
    <x:pageSetUpPr fitToPage="1"/>
  </x:sheetPr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</x:cols>
  <x:sheetData>
    <x:row r="1" ht="24" customHeight="1">
      <x:c r="A1" s="8" t="str">
        <x:f>"KEYONE  /  "&amp;Lang!$B$4</x:f>
        <x:v>KEYONE  /  How to use</x:v>
      </x:c>
      <x:c r="B1" s="8"/>
      <x:c r="C1" s="8"/>
      <x:c r="D1" s="8"/>
      <x:c r="E1" s="8"/>
      <x:c r="F1" s="8"/>
      <x:c r="G1" s="8"/>
      <x:c r="H1" s="8"/>
      <x:c r="I1" s="8"/>
      <x:c r="J1" s="8"/>
    </x:row>
    <x:row r="2" ht="24" customHeight="1">
      <x:c r="A2" s="8"/>
      <x:c r="B2" s="8"/>
      <x:c r="C2" s="8"/>
      <x:c r="D2" s="8"/>
      <x:c r="E2" s="8"/>
      <x:c r="F2" s="8"/>
      <x:c r="G2" s="8"/>
      <x:c r="H2" s="8"/>
      <x:c r="I2" s="8"/>
      <x:c r="J2" s="8"/>
    </x:row>
    <x:row r="3" ht="24" customHeight="1">
      <x:c r="A3" s="32" t="str">
        <x:v>KeyOne  •  by Keywan Fakhri   •   https://keywanfakhri.com</x:v>
      </x:c>
      <x:c r="B3" s="32"/>
      <x:c r="C3" s="32"/>
      <x:c r="D3" s="32"/>
      <x:c r="E3" s="32"/>
      <x:c r="F3" s="32"/>
      <x:c r="G3" s="32"/>
      <x:c r="H3" s="32"/>
      <x:c r="I3" s="32"/>
      <x:c r="J3" s="32"/>
    </x:row>
    <x:row r="4" ht="24" customHeight="1">
      <x:c r="A4" s="123"/>
      <x:c r="B4" s="123"/>
      <x:c r="C4" s="123"/>
      <x:c r="D4" s="123"/>
      <x:c r="E4" s="123"/>
      <x:c r="F4" s="123"/>
      <x:c r="G4" s="123"/>
      <x:c r="H4" s="123"/>
      <x:c r="I4" s="123"/>
      <x:c r="J4" s="123"/>
    </x:row>
    <x:row r="5" ht="24" customHeight="1">
      <x:c r="A5" s="123"/>
      <x:c r="B5" s="123"/>
      <x:c r="C5" s="123"/>
      <x:c r="D5" s="123"/>
      <x:c r="E5" s="123"/>
      <x:c r="F5" s="123"/>
      <x:c r="G5" s="123"/>
      <x:c r="H5" s="123"/>
      <x:c r="I5" s="123"/>
      <x:c r="J5" s="123"/>
    </x:row>
    <x:row r="6" ht="22" customHeight="1">
      <x:c r="A6" s="220" t="str">
        <x:f>Lang!$B$88</x:f>
        <x:v>01   SETTINGS  →  Choose language, report year and targets.</x:v>
      </x:c>
      <x:c r="B6" s="220"/>
      <x:c r="C6" s="220"/>
      <x:c r="D6" s="220"/>
      <x:c r="E6" s="220"/>
      <x:c r="F6" s="220"/>
      <x:c r="G6" s="220"/>
      <x:c r="H6" s="220"/>
      <x:c r="I6" s="220"/>
      <x:c r="J6" s="220"/>
    </x:row>
    <x:row r="7" ht="22" customHeight="1">
      <x:c r="A7" s="220"/>
      <x:c r="B7" s="220"/>
      <x:c r="C7" s="220"/>
      <x:c r="D7" s="220"/>
      <x:c r="E7" s="220"/>
      <x:c r="F7" s="220"/>
      <x:c r="G7" s="220"/>
      <x:c r="H7" s="220"/>
      <x:c r="I7" s="220"/>
      <x:c r="J7" s="220"/>
    </x:row>
    <x:row r="8" ht="22" customHeight="1">
      <x:c r="A8" s="220" t="str">
        <x:f>Lang!$B$89</x:f>
        <x:v>02   ORDERS  →  Replace the sample data in the green columns A:L.</x:v>
      </x:c>
      <x:c r="B8" s="220"/>
      <x:c r="C8" s="220"/>
      <x:c r="D8" s="220"/>
      <x:c r="E8" s="220"/>
      <x:c r="F8" s="220"/>
      <x:c r="G8" s="220"/>
      <x:c r="H8" s="220"/>
      <x:c r="I8" s="220"/>
      <x:c r="J8" s="220"/>
    </x:row>
    <x:row r="9" ht="22" customHeight="1">
      <x:c r="A9" s="220"/>
      <x:c r="B9" s="220"/>
      <x:c r="C9" s="220"/>
      <x:c r="D9" s="220"/>
      <x:c r="E9" s="220"/>
      <x:c r="F9" s="220"/>
      <x:c r="G9" s="220"/>
      <x:c r="H9" s="220"/>
      <x:c r="I9" s="220"/>
      <x:c r="J9" s="220"/>
    </x:row>
    <x:row r="10" ht="22" customHeight="1">
      <x:c r="A10" s="220" t="str">
        <x:f>Lang!$B$90</x:f>
        <x:v>03   FORMULAS  →  Columns M:R are calculated automatically – do not overwrite them.</x:v>
      </x:c>
      <x:c r="B10" s="220"/>
      <x:c r="C10" s="220"/>
      <x:c r="D10" s="220"/>
      <x:c r="E10" s="220"/>
      <x:c r="F10" s="220"/>
      <x:c r="G10" s="220"/>
      <x:c r="H10" s="220"/>
      <x:c r="I10" s="220"/>
      <x:c r="J10" s="220"/>
    </x:row>
    <x:row r="11" ht="22" customHeight="1">
      <x:c r="A11" s="220"/>
      <x:c r="B11" s="220"/>
      <x:c r="C11" s="220"/>
      <x:c r="D11" s="220"/>
      <x:c r="E11" s="220"/>
      <x:c r="F11" s="220"/>
      <x:c r="G11" s="220"/>
      <x:c r="H11" s="220"/>
      <x:c r="I11" s="220"/>
      <x:c r="J11" s="220"/>
    </x:row>
    <x:row r="12" ht="22" customHeight="1">
      <x:c r="A12" s="220" t="str">
        <x:f>Lang!$B$91</x:f>
        <x:v>04   DASHBOARD  →  KPIs, charts and heatmap update automatically.</x:v>
      </x:c>
      <x:c r="B12" s="220"/>
      <x:c r="C12" s="220"/>
      <x:c r="D12" s="220"/>
      <x:c r="E12" s="220"/>
      <x:c r="F12" s="220"/>
      <x:c r="G12" s="220"/>
      <x:c r="H12" s="220"/>
      <x:c r="I12" s="220"/>
      <x:c r="J12" s="220"/>
    </x:row>
    <x:row r="13" ht="22" customHeight="1">
      <x:c r="A13" s="220"/>
      <x:c r="B13" s="220"/>
      <x:c r="C13" s="220"/>
      <x:c r="D13" s="220"/>
      <x:c r="E13" s="220"/>
      <x:c r="F13" s="220"/>
      <x:c r="G13" s="220"/>
      <x:c r="H13" s="220"/>
      <x:c r="I13" s="220"/>
      <x:c r="J13" s="220"/>
    </x:row>
    <x:row r="14" ht="22" customHeight="1">
      <x:c r="A14" s="220" t="str">
        <x:f>Lang!$B$92</x:f>
        <x:v>05   EXPORT  →  File › Export › PDF (the dashboard fits on one page).</x:v>
      </x:c>
      <x:c r="B14" s="220"/>
      <x:c r="C14" s="220"/>
      <x:c r="D14" s="220"/>
      <x:c r="E14" s="220"/>
      <x:c r="F14" s="220"/>
      <x:c r="G14" s="220"/>
      <x:c r="H14" s="220"/>
      <x:c r="I14" s="220"/>
      <x:c r="J14" s="220"/>
    </x:row>
    <x:row r="15" ht="22" customHeight="1">
      <x:c r="A15" s="220"/>
      <x:c r="B15" s="220"/>
      <x:c r="C15" s="220"/>
      <x:c r="D15" s="220"/>
      <x:c r="E15" s="220"/>
      <x:c r="F15" s="220"/>
      <x:c r="G15" s="220"/>
      <x:c r="H15" s="220"/>
      <x:c r="I15" s="220"/>
      <x:c r="J15" s="220"/>
    </x:row>
    <x:row r="16" ht="24" customHeight="1">
      <x:c r="A16" s="123"/>
      <x:c r="B16" s="123"/>
      <x:c r="C16" s="123"/>
      <x:c r="D16" s="123"/>
      <x:c r="E16" s="123"/>
      <x:c r="F16" s="123"/>
      <x:c r="G16" s="123"/>
      <x:c r="H16" s="123"/>
      <x:c r="I16" s="123"/>
      <x:c r="J16" s="123"/>
    </x:row>
    <x:row r="17" ht="22" customHeight="1">
      <x:c r="A17" s="220" t="str">
        <x:f>Lang!$B$93</x:f>
        <x:v>INPUTS: Order ID, dates, hour (8/10/12/14/16/18), zone (A–D), picker, quantities, value in EUR, delay reason (drop-down). Capacity: 2,000 orders.</x:v>
      </x:c>
      <x:c r="B17" s="220"/>
      <x:c r="C17" s="220"/>
      <x:c r="D17" s="220"/>
      <x:c r="E17" s="220"/>
      <x:c r="F17" s="220"/>
      <x:c r="G17" s="220"/>
      <x:c r="H17" s="220"/>
      <x:c r="I17" s="220"/>
      <x:c r="J17" s="220"/>
    </x:row>
    <x:row r="18" ht="22" customHeight="1">
      <x:c r="A18" s="220"/>
      <x:c r="B18" s="220"/>
      <x:c r="C18" s="220"/>
      <x:c r="D18" s="220"/>
      <x:c r="E18" s="220"/>
      <x:c r="F18" s="220"/>
      <x:c r="G18" s="220"/>
      <x:c r="H18" s="220"/>
      <x:c r="I18" s="220"/>
      <x:c r="J18" s="220"/>
    </x:row>
    <x:row r="19" ht="22" customHeight="1">
      <x:c r="A19" s="220" t="str">
        <x:f>Lang!$B$94</x:f>
        <x:v>IMPORTANT: The dashboard only summarizes the report year selected in Settings.</x:v>
      </x:c>
      <x:c r="B19" s="220"/>
      <x:c r="C19" s="220"/>
      <x:c r="D19" s="220"/>
      <x:c r="E19" s="220"/>
      <x:c r="F19" s="220"/>
      <x:c r="G19" s="220"/>
      <x:c r="H19" s="220"/>
      <x:c r="I19" s="220"/>
      <x:c r="J19" s="220"/>
    </x:row>
    <x:row r="20" ht="22" customHeight="1">
      <x:c r="A20" s="220"/>
      <x:c r="B20" s="220"/>
      <x:c r="C20" s="220"/>
      <x:c r="D20" s="220"/>
      <x:c r="E20" s="220"/>
      <x:c r="F20" s="220"/>
      <x:c r="G20" s="220"/>
      <x:c r="H20" s="220"/>
      <x:c r="I20" s="220"/>
      <x:c r="J20" s="220"/>
    </x:row>
    <x:row r="21" ht="22" customHeight="1">
      <x:c r="A21" s="220" t="str">
        <x:f>Lang!$B$95</x:f>
        <x:v>DEMO DATA is fictional. Delete the sample rows before entering real data.</x:v>
      </x:c>
      <x:c r="B21" s="220"/>
      <x:c r="C21" s="220"/>
      <x:c r="D21" s="220"/>
      <x:c r="E21" s="220"/>
      <x:c r="F21" s="220"/>
      <x:c r="G21" s="220"/>
      <x:c r="H21" s="220"/>
      <x:c r="I21" s="220"/>
      <x:c r="J21" s="220"/>
    </x:row>
    <x:row r="22" ht="22" customHeight="1">
      <x:c r="A22" s="220"/>
      <x:c r="B22" s="220"/>
      <x:c r="C22" s="220"/>
      <x:c r="D22" s="220"/>
      <x:c r="E22" s="220"/>
      <x:c r="F22" s="220"/>
      <x:c r="G22" s="220"/>
      <x:c r="H22" s="220"/>
      <x:c r="I22" s="220"/>
      <x:c r="J22" s="220"/>
    </x:row>
    <x:row r="23" ht="22" customHeight="1">
      <x:c r="A23" s="220" t="str">
        <x:f>Lang!$B$96</x:f>
        <x:v>DATA PRIVACY: The workbook works offline. Do not share files containing real employee or customer data.</x:v>
      </x:c>
      <x:c r="B23" s="220"/>
      <x:c r="C23" s="220"/>
      <x:c r="D23" s="220"/>
      <x:c r="E23" s="220"/>
      <x:c r="F23" s="220"/>
      <x:c r="G23" s="220"/>
      <x:c r="H23" s="220"/>
      <x:c r="I23" s="220"/>
      <x:c r="J23" s="220"/>
    </x:row>
    <x:row r="24" ht="22" customHeight="1">
      <x:c r="A24" s="220"/>
      <x:c r="B24" s="220"/>
      <x:c r="C24" s="220"/>
      <x:c r="D24" s="220"/>
      <x:c r="E24" s="220"/>
      <x:c r="F24" s="220"/>
      <x:c r="G24" s="220"/>
      <x:c r="H24" s="220"/>
      <x:c r="I24" s="220"/>
      <x:c r="J24" s="220"/>
    </x:row>
    <x:row r="25" ht="24" customHeight="1">
      <x:c r="A25" s="123"/>
      <x:c r="B25" s="123"/>
      <x:c r="C25" s="123"/>
      <x:c r="D25" s="123"/>
      <x:c r="E25" s="123"/>
      <x:c r="F25" s="123"/>
      <x:c r="G25" s="123"/>
      <x:c r="H25" s="123"/>
      <x:c r="I25" s="123"/>
      <x:c r="J25" s="123"/>
    </x:row>
    <x:row r="26" ht="22" customHeight="1">
      <x:c r="A26" s="220" t="str">
        <x:f>Lang!$B$97</x:f>
        <x:v>CUSTOM VERSION  •  keywanfakhri.com  ·  keywanfakhri1@gmail.com</x:v>
      </x:c>
      <x:c r="B26" s="220"/>
      <x:c r="C26" s="220"/>
      <x:c r="D26" s="220"/>
      <x:c r="E26" s="220"/>
      <x:c r="F26" s="220"/>
      <x:c r="G26" s="220"/>
      <x:c r="H26" s="220"/>
      <x:c r="I26" s="220"/>
      <x:c r="J26" s="220"/>
    </x:row>
    <x:row r="27" ht="22" customHeight="1">
      <x:c r="A27" s="220"/>
      <x:c r="B27" s="220"/>
      <x:c r="C27" s="220"/>
      <x:c r="D27" s="220"/>
      <x:c r="E27" s="220"/>
      <x:c r="F27" s="220"/>
      <x:c r="G27" s="220"/>
      <x:c r="H27" s="220"/>
      <x:c r="I27" s="220"/>
      <x:c r="J27" s="220"/>
    </x:row>
    <x:row r="28" ht="24" customHeight="1">
      <x:c r="A28" s="123"/>
      <x:c r="B28" s="123"/>
      <x:c r="C28" s="123"/>
      <x:c r="D28" s="123"/>
      <x:c r="E28" s="123"/>
      <x:c r="F28" s="123"/>
      <x:c r="G28" s="123"/>
      <x:c r="H28" s="123"/>
      <x:c r="I28" s="123"/>
      <x:c r="J28" s="123"/>
    </x:row>
    <x:row r="29" ht="24" customHeight="1">
      <x:c r="A29" s="123"/>
      <x:c r="B29" s="123"/>
      <x:c r="C29" s="123"/>
      <x:c r="D29" s="123"/>
      <x:c r="E29" s="123"/>
      <x:c r="F29" s="123"/>
      <x:c r="G29" s="123"/>
      <x:c r="H29" s="123"/>
      <x:c r="I29" s="123"/>
      <x:c r="J29" s="123"/>
    </x:row>
    <x:row r="30" ht="24" customHeight="1">
      <x:c r="A30" s="123"/>
      <x:c r="B30" s="123"/>
      <x:c r="C30" s="123"/>
      <x:c r="D30" s="123"/>
      <x:c r="E30" s="123"/>
      <x:c r="F30" s="123"/>
      <x:c r="G30" s="123"/>
      <x:c r="H30" s="123"/>
      <x:c r="I30" s="123"/>
      <x:c r="J30" s="123"/>
    </x:row>
    <x:row r="31" ht="24" customHeight="1">
      <x:c r="A31" s="123"/>
      <x:c r="B31" s="123"/>
      <x:c r="C31" s="123"/>
      <x:c r="D31" s="123"/>
      <x:c r="E31" s="123"/>
      <x:c r="F31" s="123"/>
      <x:c r="G31" s="123"/>
      <x:c r="H31" s="123"/>
      <x:c r="I31" s="123"/>
      <x:c r="J31" s="123"/>
    </x:row>
    <x:row r="32" ht="24" customHeight="1">
      <x:c r="A32" s="123"/>
      <x:c r="B32" s="123"/>
      <x:c r="C32" s="123"/>
      <x:c r="D32" s="123"/>
      <x:c r="E32" s="123"/>
      <x:c r="F32" s="123"/>
      <x:c r="G32" s="123"/>
      <x:c r="H32" s="123"/>
      <x:c r="I32" s="123"/>
      <x:c r="J32" s="123"/>
    </x:row>
  </x:sheetData>
  <x:sheetProtection password="E778" sheet="1" objects="1" scenarios="1" formatCells="1" formatColumns="1" formatRows="1" insertColumns="1" insertRows="1" deleteColumns="1" deleteRows="1" sort="1" autoFilter="0" pivotTables="1" selectLockedCells="0" selectUnlockedCells="0"/>
  <x:mergeCells>
    <x:mergeCell ref="A1:J2"/>
    <x:mergeCell ref="A3:J3"/>
    <x:mergeCell ref="A6:J7"/>
    <x:mergeCell ref="A8:J9"/>
    <x:mergeCell ref="A10:J11"/>
    <x:mergeCell ref="A12:J13"/>
    <x:mergeCell ref="A14:J15"/>
    <x:mergeCell ref="A17:J18"/>
    <x:mergeCell ref="A19:J20"/>
    <x:mergeCell ref="A21:J22"/>
    <x:mergeCell ref="A23:J24"/>
    <x:mergeCell ref="A26:J27"/>
  </x:mergeCells>
  <x:pageMargins left="0.7" right="0.7" top="0.75" bottom="0.75" header="0.3" footer="0.3"/>
  <x:pageSetup paperSize="9" orientation="portrait" fitToWidth="1" fitToHeight="0"/>
</x:worksheet>
</file>

<file path=xl/worksheets/sheet6.xml><?xml version="1.0" encoding="utf-8"?>
<x:worksheet xmlns:x="http://schemas.openxmlformats.org/spreadsheetml/2006/main">
  <x:sheetPr>
    <x:pageSetUpPr fitToPage="1"/>
  </x:sheetPr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</x:cols>
  <x:sheetData>
    <x:row r="1" ht="24" customHeight="1">
      <x:c r="A1" s="79" t="str">
        <x:f>"KEYONE  /  "&amp;Lang!$B$5</x:f>
        <x:v>KEYONE  /  Licence &amp; attribution</x:v>
      </x:c>
      <x:c r="B1" s="79"/>
      <x:c r="C1" s="79"/>
      <x:c r="D1" s="79"/>
      <x:c r="E1" s="79"/>
      <x:c r="F1" s="79"/>
      <x:c r="G1" s="79"/>
      <x:c r="H1" s="79"/>
      <x:c r="I1" s="79"/>
      <x:c r="J1" s="79"/>
    </x:row>
    <x:row r="2" ht="24" customHeight="1">
      <x:c r="A2" s="79"/>
      <x:c r="B2" s="79"/>
      <x:c r="C2" s="79"/>
      <x:c r="D2" s="79"/>
      <x:c r="E2" s="79"/>
      <x:c r="F2" s="79"/>
      <x:c r="G2" s="79"/>
      <x:c r="H2" s="79"/>
      <x:c r="I2" s="79"/>
      <x:c r="J2" s="79"/>
    </x:row>
    <x:row r="3" ht="24" customHeight="1">
      <x:c r="A3" s="226" t="str">
        <x:v>KeyOne  •  by Keywan Fakhri   •   https://keywanfakhri.com</x:v>
      </x:c>
      <x:c r="B3" s="226"/>
      <x:c r="C3" s="226"/>
      <x:c r="D3" s="226"/>
      <x:c r="E3" s="226"/>
      <x:c r="F3" s="226"/>
      <x:c r="G3" s="226"/>
      <x:c r="H3" s="226"/>
      <x:c r="I3" s="226"/>
      <x:c r="J3" s="226"/>
    </x:row>
    <x:row r="4" ht="24" customHeight="1">
      <x:c r="A4" s="123"/>
      <x:c r="B4" s="123"/>
      <x:c r="C4" s="123"/>
      <x:c r="D4" s="123"/>
      <x:c r="E4" s="123"/>
      <x:c r="F4" s="123"/>
      <x:c r="G4" s="123"/>
      <x:c r="H4" s="123"/>
      <x:c r="I4" s="123"/>
      <x:c r="J4" s="123"/>
    </x:row>
    <x:row r="5" ht="24" customHeight="1">
      <x:c r="A5" s="123"/>
      <x:c r="B5" s="123"/>
      <x:c r="C5" s="123"/>
      <x:c r="D5" s="123"/>
      <x:c r="E5" s="123"/>
      <x:c r="F5" s="123"/>
      <x:c r="G5" s="123"/>
      <x:c r="H5" s="123"/>
      <x:c r="I5" s="123"/>
      <x:c r="J5" s="123"/>
    </x:row>
    <x:row r="6" ht="21" customHeight="1">
      <x:c r="A6" s="220" t="str">
        <x:f>Lang!$B$98</x:f>
        <x:v>© 2026 KeyOne / Keywan Fakhri. All rights reserved.</x:v>
      </x:c>
      <x:c r="B6" s="220"/>
      <x:c r="C6" s="220"/>
      <x:c r="D6" s="220"/>
      <x:c r="E6" s="220"/>
      <x:c r="F6" s="220"/>
      <x:c r="G6" s="220"/>
      <x:c r="H6" s="220"/>
      <x:c r="I6" s="220"/>
      <x:c r="J6" s="220"/>
    </x:row>
    <x:row r="7" ht="21" customHeight="1">
      <x:c r="A7" s="220"/>
      <x:c r="B7" s="220"/>
      <x:c r="C7" s="220"/>
      <x:c r="D7" s="220"/>
      <x:c r="E7" s="220"/>
      <x:c r="F7" s="220"/>
      <x:c r="G7" s="220"/>
      <x:c r="H7" s="220"/>
      <x:c r="I7" s="220"/>
      <x:c r="J7" s="220"/>
    </x:row>
    <x:row r="8" ht="24" customHeight="1">
      <x:c r="A8" s="123"/>
      <x:c r="B8" s="123"/>
      <x:c r="C8" s="123"/>
      <x:c r="D8" s="123"/>
      <x:c r="E8" s="123"/>
      <x:c r="F8" s="123"/>
      <x:c r="G8" s="123"/>
      <x:c r="H8" s="123"/>
      <x:c r="I8" s="123"/>
      <x:c r="J8" s="123"/>
    </x:row>
    <x:row r="9" ht="21" customHeight="1">
      <x:c r="A9" s="220" t="str">
        <x:f>Lang!$B$99</x:f>
        <x:v>PERMITTED  ·  Use this template for personal and internal business analysis.</x:v>
      </x:c>
      <x:c r="B9" s="220"/>
      <x:c r="C9" s="220"/>
      <x:c r="D9" s="220"/>
      <x:c r="E9" s="220"/>
      <x:c r="F9" s="220"/>
      <x:c r="G9" s="220"/>
      <x:c r="H9" s="220"/>
      <x:c r="I9" s="220"/>
      <x:c r="J9" s="220"/>
    </x:row>
    <x:row r="10" ht="21" customHeight="1">
      <x:c r="A10" s="220"/>
      <x:c r="B10" s="220"/>
      <x:c r="C10" s="220"/>
      <x:c r="D10" s="220"/>
      <x:c r="E10" s="220"/>
      <x:c r="F10" s="220"/>
      <x:c r="G10" s="220"/>
      <x:c r="H10" s="220"/>
      <x:c r="I10" s="220"/>
      <x:c r="J10" s="220"/>
    </x:row>
    <x:row r="11" ht="24" customHeight="1">
      <x:c r="A11" s="123"/>
      <x:c r="B11" s="123"/>
      <x:c r="C11" s="123"/>
      <x:c r="D11" s="123"/>
      <x:c r="E11" s="123"/>
      <x:c r="F11" s="123"/>
      <x:c r="G11" s="123"/>
      <x:c r="H11" s="123"/>
      <x:c r="I11" s="123"/>
      <x:c r="J11" s="123"/>
    </x:row>
    <x:row r="12" ht="21" customHeight="1">
      <x:c r="A12" s="220" t="str">
        <x:f>Lang!$B$100</x:f>
        <x:v>ATTRIBUTION  ·  Keep the KeyOne name, author credit, website and this licence page.</x:v>
      </x:c>
      <x:c r="B12" s="220"/>
      <x:c r="C12" s="220"/>
      <x:c r="D12" s="220"/>
      <x:c r="E12" s="220"/>
      <x:c r="F12" s="220"/>
      <x:c r="G12" s="220"/>
      <x:c r="H12" s="220"/>
      <x:c r="I12" s="220"/>
      <x:c r="J12" s="220"/>
    </x:row>
    <x:row r="13" ht="21" customHeight="1">
      <x:c r="A13" s="220"/>
      <x:c r="B13" s="220"/>
      <x:c r="C13" s="220"/>
      <x:c r="D13" s="220"/>
      <x:c r="E13" s="220"/>
      <x:c r="F13" s="220"/>
      <x:c r="G13" s="220"/>
      <x:c r="H13" s="220"/>
      <x:c r="I13" s="220"/>
      <x:c r="J13" s="220"/>
    </x:row>
    <x:row r="14" ht="24" customHeight="1">
      <x:c r="A14" s="123"/>
      <x:c r="B14" s="123"/>
      <x:c r="C14" s="123"/>
      <x:c r="D14" s="123"/>
      <x:c r="E14" s="123"/>
      <x:c r="F14" s="123"/>
      <x:c r="G14" s="123"/>
      <x:c r="H14" s="123"/>
      <x:c r="I14" s="123"/>
      <x:c r="J14" s="123"/>
    </x:row>
    <x:row r="15" ht="21" customHeight="1">
      <x:c r="A15" s="220" t="str">
        <x:f>Lang!$B$101</x:f>
        <x:v>NOT PERMITTED  ·  Resale, redistribution as a template, rebranding or white-label distribution.</x:v>
      </x:c>
      <x:c r="B15" s="220"/>
      <x:c r="C15" s="220"/>
      <x:c r="D15" s="220"/>
      <x:c r="E15" s="220"/>
      <x:c r="F15" s="220"/>
      <x:c r="G15" s="220"/>
      <x:c r="H15" s="220"/>
      <x:c r="I15" s="220"/>
      <x:c r="J15" s="220"/>
    </x:row>
    <x:row r="16" ht="21" customHeight="1">
      <x:c r="A16" s="220"/>
      <x:c r="B16" s="220"/>
      <x:c r="C16" s="220"/>
      <x:c r="D16" s="220"/>
      <x:c r="E16" s="220"/>
      <x:c r="F16" s="220"/>
      <x:c r="G16" s="220"/>
      <x:c r="H16" s="220"/>
      <x:c r="I16" s="220"/>
      <x:c r="J16" s="220"/>
    </x:row>
    <x:row r="17" ht="24" customHeight="1">
      <x:c r="A17" s="123"/>
      <x:c r="B17" s="123"/>
      <x:c r="C17" s="123"/>
      <x:c r="D17" s="123"/>
      <x:c r="E17" s="123"/>
      <x:c r="F17" s="123"/>
      <x:c r="G17" s="123"/>
      <x:c r="H17" s="123"/>
      <x:c r="I17" s="123"/>
      <x:c r="J17" s="123"/>
    </x:row>
    <x:row r="18" ht="21" customHeight="1">
      <x:c r="A18" s="220" t="str">
        <x:f>Lang!$B$102</x:f>
        <x:v>NO WARRANTY  ·  Provided as is. Check formulas and input data before making business decisions.</x:v>
      </x:c>
      <x:c r="B18" s="220"/>
      <x:c r="C18" s="220"/>
      <x:c r="D18" s="220"/>
      <x:c r="E18" s="220"/>
      <x:c r="F18" s="220"/>
      <x:c r="G18" s="220"/>
      <x:c r="H18" s="220"/>
      <x:c r="I18" s="220"/>
      <x:c r="J18" s="220"/>
    </x:row>
    <x:row r="19" ht="21" customHeight="1">
      <x:c r="A19" s="220"/>
      <x:c r="B19" s="220"/>
      <x:c r="C19" s="220"/>
      <x:c r="D19" s="220"/>
      <x:c r="E19" s="220"/>
      <x:c r="F19" s="220"/>
      <x:c r="G19" s="220"/>
      <x:c r="H19" s="220"/>
      <x:c r="I19" s="220"/>
      <x:c r="J19" s="220"/>
    </x:row>
    <x:row r="20" ht="24" customHeight="1">
      <x:c r="A20" s="123"/>
      <x:c r="B20" s="123"/>
      <x:c r="C20" s="123"/>
      <x:c r="D20" s="123"/>
      <x:c r="E20" s="123"/>
      <x:c r="F20" s="123"/>
      <x:c r="G20" s="123"/>
      <x:c r="H20" s="123"/>
      <x:c r="I20" s="123"/>
      <x:c r="J20" s="123"/>
    </x:row>
    <x:row r="21" ht="21" customHeight="1">
      <x:c r="A21" s="220" t="str">
        <x:f>Lang!$B$103</x:f>
        <x:v>NO DATA UPLOAD  ·  This workbook contains no telemetry and no external connections.</x:v>
      </x:c>
      <x:c r="B21" s="220"/>
      <x:c r="C21" s="220"/>
      <x:c r="D21" s="220"/>
      <x:c r="E21" s="220"/>
      <x:c r="F21" s="220"/>
      <x:c r="G21" s="220"/>
      <x:c r="H21" s="220"/>
      <x:c r="I21" s="220"/>
      <x:c r="J21" s="220"/>
    </x:row>
    <x:row r="22" ht="21" customHeight="1">
      <x:c r="A22" s="220"/>
      <x:c r="B22" s="220"/>
      <x:c r="C22" s="220"/>
      <x:c r="D22" s="220"/>
      <x:c r="E22" s="220"/>
      <x:c r="F22" s="220"/>
      <x:c r="G22" s="220"/>
      <x:c r="H22" s="220"/>
      <x:c r="I22" s="220"/>
      <x:c r="J22" s="220"/>
    </x:row>
    <x:row r="23" ht="24" customHeight="1">
      <x:c r="A23" s="123"/>
      <x:c r="B23" s="123"/>
      <x:c r="C23" s="123"/>
      <x:c r="D23" s="123"/>
      <x:c r="E23" s="123"/>
      <x:c r="F23" s="123"/>
      <x:c r="G23" s="123"/>
      <x:c r="H23" s="123"/>
      <x:c r="I23" s="123"/>
      <x:c r="J23" s="123"/>
    </x:row>
    <x:row r="24" ht="21" customHeight="1">
      <x:c r="A24" s="220" t="str">
        <x:f>Lang!$B$104</x:f>
        <x:v>CONTACT / CUSTOMIZATION  ·  keywanfakhri.com  ·  keywanfakhri1@gmail.com</x:v>
      </x:c>
      <x:c r="B24" s="220"/>
      <x:c r="C24" s="220"/>
      <x:c r="D24" s="220"/>
      <x:c r="E24" s="220"/>
      <x:c r="F24" s="220"/>
      <x:c r="G24" s="220"/>
      <x:c r="H24" s="220"/>
      <x:c r="I24" s="220"/>
      <x:c r="J24" s="220"/>
    </x:row>
    <x:row r="25" ht="21" customHeight="1">
      <x:c r="A25" s="220"/>
      <x:c r="B25" s="220"/>
      <x:c r="C25" s="220"/>
      <x:c r="D25" s="220"/>
      <x:c r="E25" s="220"/>
      <x:c r="F25" s="220"/>
      <x:c r="G25" s="220"/>
      <x:c r="H25" s="220"/>
      <x:c r="I25" s="220"/>
      <x:c r="J25" s="220"/>
    </x:row>
    <x:row r="26" ht="24" customHeight="1">
      <x:c r="A26" s="123"/>
      <x:c r="B26" s="123"/>
      <x:c r="C26" s="123"/>
      <x:c r="D26" s="123"/>
      <x:c r="E26" s="123"/>
      <x:c r="F26" s="123"/>
      <x:c r="G26" s="123"/>
      <x:c r="H26" s="123"/>
      <x:c r="I26" s="123"/>
      <x:c r="J26" s="123"/>
    </x:row>
    <x:row r="27" ht="23" customHeight="1">
      <x:c r="A27" s="243" t="str">
        <x:f>Lang!$B$105</x:f>
        <x:v>CREATED BY  ·  Keywan Fakhri  |  Industrial Engineering • Logistics Analytics • AI Automation</x:v>
      </x:c>
      <x:c r="B27" s="243"/>
      <x:c r="C27" s="243"/>
      <x:c r="D27" s="243"/>
      <x:c r="E27" s="243"/>
      <x:c r="F27" s="243"/>
      <x:c r="G27" s="243"/>
      <x:c r="H27" s="243"/>
      <x:c r="I27" s="243"/>
      <x:c r="J27" s="243"/>
    </x:row>
    <x:row r="28" ht="23" customHeight="1">
      <x:c r="A28" s="243"/>
      <x:c r="B28" s="243"/>
      <x:c r="C28" s="243"/>
      <x:c r="D28" s="243"/>
      <x:c r="E28" s="243"/>
      <x:c r="F28" s="243"/>
      <x:c r="G28" s="243"/>
      <x:c r="H28" s="243"/>
      <x:c r="I28" s="243"/>
      <x:c r="J28" s="243"/>
    </x:row>
    <x:row r="29" ht="24" customHeight="1">
      <x:c r="A29" s="123"/>
      <x:c r="B29" s="123"/>
      <x:c r="C29" s="123"/>
      <x:c r="D29" s="123"/>
      <x:c r="E29" s="123"/>
      <x:c r="F29" s="123"/>
      <x:c r="G29" s="123"/>
      <x:c r="H29" s="123"/>
      <x:c r="I29" s="123"/>
      <x:c r="J29" s="123"/>
    </x:row>
    <x:row r="30" ht="23" customHeight="1">
      <x:c r="A30" s="246" t="str">
        <x:f>HYPERLINK("https://keywanfakhri.com","WEBSITE  →  keywanfakhri.com")</x:f>
        <x:v>WEBSITE  →  keywanfakhri.com</x:v>
      </x:c>
      <x:c r="B30" s="246"/>
      <x:c r="C30" s="246"/>
      <x:c r="D30" s="246"/>
      <x:c r="E30" s="246"/>
      <x:c r="F30" s="246"/>
      <x:c r="G30" s="246"/>
      <x:c r="H30" s="246"/>
      <x:c r="I30" s="246"/>
      <x:c r="J30" s="246"/>
    </x:row>
    <x:row r="31" ht="23" customHeight="1">
      <x:c r="A31" s="246" t="str">
        <x:f>HYPERLINK("mailto:keywanfakhri1@gmail.com","E-MAIL  →  keywanfakhri1@gmail.com")</x:f>
        <x:v>E-MAIL  →  keywanfakhri1@gmail.com</x:v>
      </x:c>
      <x:c r="B31" s="246"/>
      <x:c r="C31" s="246"/>
      <x:c r="D31" s="246"/>
      <x:c r="E31" s="246"/>
      <x:c r="F31" s="246"/>
      <x:c r="G31" s="246"/>
      <x:c r="H31" s="246"/>
      <x:c r="I31" s="246"/>
      <x:c r="J31" s="246"/>
    </x:row>
    <x:row r="32" ht="23" customHeight="1">
      <x:c r="A32" s="246" t="str">
        <x:f>HYPERLINK("https://www.linkedin.com/in/rahmatallah-keywan-fakhri/","LINKEDIN  →  rahmatallah-keywan-fakhri")</x:f>
        <x:v>LINKEDIN  →  rahmatallah-keywan-fakhri</x:v>
      </x:c>
      <x:c r="B32" s="246"/>
      <x:c r="C32" s="246"/>
      <x:c r="D32" s="246"/>
      <x:c r="E32" s="246"/>
      <x:c r="F32" s="246"/>
      <x:c r="G32" s="246"/>
      <x:c r="H32" s="246"/>
      <x:c r="I32" s="246"/>
      <x:c r="J32" s="246"/>
    </x:row>
  </x:sheetData>
  <x:sheetProtection password="E778" sheet="1" objects="1" scenarios="1" formatCells="1" formatColumns="1" formatRows="1" insertColumns="1" insertRows="1" deleteColumns="1" deleteRows="1" sort="1" autoFilter="0" pivotTables="1" selectLockedCells="0" selectUnlockedCells="0"/>
  <x:mergeCells>
    <x:mergeCell ref="A1:J2"/>
    <x:mergeCell ref="A3:J3"/>
    <x:mergeCell ref="A6:J7"/>
    <x:mergeCell ref="A9:J10"/>
    <x:mergeCell ref="A12:J13"/>
    <x:mergeCell ref="A15:J16"/>
    <x:mergeCell ref="A18:J19"/>
    <x:mergeCell ref="A21:J22"/>
    <x:mergeCell ref="A24:J25"/>
    <x:mergeCell ref="A27:J28"/>
    <x:mergeCell ref="A30:J30"/>
    <x:mergeCell ref="A31:J31"/>
    <x:mergeCell ref="A32:J32"/>
  </x:mergeCells>
  <x:pageMargins left="0.7" right="0.7" top="0.75" bottom="0.75" header="0.3" footer="0.3"/>
  <x:pageSetup paperSize="9" orientation="portrait" fitToWidth="1" fitToHeight="0"/>
</x:worksheet>
</file>

<file path=xl/worksheets/sheet7.xml><?xml version="1.0" encoding="utf-8"?>
<x:worksheet xmlns:x="http://schemas.openxmlformats.org/spreadsheetml/2006/main">
  <x:dimension ref="A1:N105"/>
  <x:cols>
    <x:col min="1" max="1" width="16" customWidth="1"/>
    <x:col min="2" max="14" width="28" customWidth="1"/>
  </x:cols>
  <x:sheetData>
    <x:row r="1">
      <x:c r="A1" t="inlineStr">
        <x:is>
          <x:t>key</x:t>
        </x:is>
      </x:c>
      <x:c r="B1">
        <x:f>IFERROR(MATCH(Settings!$D$10,$C$1:$N$1,0),1)</x:f>
        <x:v>1</x:v>
      </x:c>
      <x:c r="C1" t="inlineStr">
        <x:is>
          <x:t xml:space="preserve">English</x:t>
        </x:is>
      </x:c>
      <x:c r="D1" t="inlineStr">
        <x:is>
          <x:t xml:space="preserve">Deutsch</x:t>
        </x:is>
      </x:c>
      <x:c r="E1" t="inlineStr">
        <x:is>
          <x:t xml:space="preserve">فارسی</x:t>
        </x:is>
      </x:c>
      <x:c r="F1" t="inlineStr">
        <x:is>
          <x:t xml:space="preserve">العربية</x:t>
        </x:is>
      </x:c>
      <x:c r="G1" t="inlineStr">
        <x:is>
          <x:t xml:space="preserve">Español</x:t>
        </x:is>
      </x:c>
      <x:c r="H1" t="inlineStr">
        <x:is>
          <x:t xml:space="preserve">Français</x:t>
        </x:is>
      </x:c>
      <x:c r="I1" t="inlineStr">
        <x:is>
          <x:t xml:space="preserve">Italiano</x:t>
        </x:is>
      </x:c>
      <x:c r="J1" t="inlineStr">
        <x:is>
          <x:t xml:space="preserve">日本語</x:t>
        </x:is>
      </x:c>
      <x:c r="K1" t="inlineStr">
        <x:is>
          <x:t xml:space="preserve">한국어</x:t>
        </x:is>
      </x:c>
      <x:c r="L1" t="inlineStr">
        <x:is>
          <x:t xml:space="preserve">Shqip</x:t>
        </x:is>
      </x:c>
      <x:c r="M1" t="inlineStr">
        <x:is>
          <x:t xml:space="preserve">Türkçe</x:t>
        </x:is>
      </x:c>
      <x:c r="N1" t="inlineStr">
        <x:is>
          <x:t xml:space="preserve">中文</x:t>
        </x:is>
      </x:c>
    </x:row>
    <x:row r="2">
      <x:c r="A2" t="inlineStr">
        <x:is>
          <x:t xml:space="preserve">lang_label</x:t>
        </x:is>
      </x:c>
      <x:c r="B2" t="str">
        <x:f>INDEX($C$2:$N$2,1,$B$1)</x:f>
        <x:v>Language</x:v>
      </x:c>
      <x:c r="C2" t="inlineStr">
        <x:is>
          <x:t xml:space="preserve">Language</x:t>
        </x:is>
      </x:c>
      <x:c r="D2" t="inlineStr">
        <x:is>
          <x:t xml:space="preserve">Sprache</x:t>
        </x:is>
      </x:c>
      <x:c r="E2" t="inlineStr">
        <x:is>
          <x:t xml:space="preserve">زبان</x:t>
        </x:is>
      </x:c>
      <x:c r="F2" t="inlineStr">
        <x:is>
          <x:t xml:space="preserve">اللغة</x:t>
        </x:is>
      </x:c>
      <x:c r="G2" t="inlineStr">
        <x:is>
          <x:t xml:space="preserve">Idioma</x:t>
        </x:is>
      </x:c>
      <x:c r="H2" t="inlineStr">
        <x:is>
          <x:t xml:space="preserve">Langue</x:t>
        </x:is>
      </x:c>
      <x:c r="I2" t="inlineStr">
        <x:is>
          <x:t xml:space="preserve">Lingua</x:t>
        </x:is>
      </x:c>
      <x:c r="J2" t="inlineStr">
        <x:is>
          <x:t xml:space="preserve">言語</x:t>
        </x:is>
      </x:c>
      <x:c r="K2" t="inlineStr">
        <x:is>
          <x:t xml:space="preserve">언어</x:t>
        </x:is>
      </x:c>
      <x:c r="L2" t="inlineStr">
        <x:is>
          <x:t xml:space="preserve">Gjuha</x:t>
        </x:is>
      </x:c>
      <x:c r="M2" t="inlineStr">
        <x:is>
          <x:t xml:space="preserve">Dil</x:t>
        </x:is>
      </x:c>
      <x:c r="N2" t="inlineStr">
        <x:is>
          <x:t xml:space="preserve">语言</x:t>
        </x:is>
      </x:c>
    </x:row>
    <x:row r="3">
      <x:c r="A3" t="inlineStr">
        <x:is>
          <x:t xml:space="preserve">h_settings</x:t>
        </x:is>
      </x:c>
      <x:c r="B3" t="str">
        <x:f>INDEX($C$3:$N$3,1,$B$1)</x:f>
        <x:v>Editable settings</x:v>
      </x:c>
      <x:c r="C3" t="inlineStr">
        <x:is>
          <x:t xml:space="preserve">Editable settings</x:t>
        </x:is>
      </x:c>
      <x:c r="D3" t="inlineStr">
        <x:is>
          <x:t xml:space="preserve">Einstellungen</x:t>
        </x:is>
      </x:c>
      <x:c r="E3" t="inlineStr">
        <x:is>
          <x:t xml:space="preserve">تنظیمات قابل ویرایش</x:t>
        </x:is>
      </x:c>
      <x:c r="F3" t="inlineStr">
        <x:is>
          <x:t xml:space="preserve">الإعدادات القابلة للتعديل</x:t>
        </x:is>
      </x:c>
      <x:c r="G3" t="inlineStr">
        <x:is>
          <x:t xml:space="preserve">Ajustes editables</x:t>
        </x:is>
      </x:c>
      <x:c r="H3" t="inlineStr">
        <x:is>
          <x:t xml:space="preserve">Paramètres modifiables</x:t>
        </x:is>
      </x:c>
      <x:c r="I3" t="inlineStr">
        <x:is>
          <x:t xml:space="preserve">Impostazioni modificabili</x:t>
        </x:is>
      </x:c>
      <x:c r="J3" t="inlineStr">
        <x:is>
          <x:t xml:space="preserve">設定（編集可）</x:t>
        </x:is>
      </x:c>
      <x:c r="K3" t="inlineStr">
        <x:is>
          <x:t xml:space="preserve">설정 (편집 가능)</x:t>
        </x:is>
      </x:c>
      <x:c r="L3" t="inlineStr">
        <x:is>
          <x:t xml:space="preserve">Cilësimet e ndryshueshme</x:t>
        </x:is>
      </x:c>
      <x:c r="M3" t="inlineStr">
        <x:is>
          <x:t xml:space="preserve">Düzenlenebilir ayarlar</x:t>
        </x:is>
      </x:c>
      <x:c r="N3" t="inlineStr">
        <x:is>
          <x:t xml:space="preserve">可编辑设置</x:t>
        </x:is>
      </x:c>
    </x:row>
    <x:row r="4">
      <x:c r="A4" t="inlineStr">
        <x:is>
          <x:t xml:space="preserve">h_guide</x:t>
        </x:is>
      </x:c>
      <x:c r="B4" t="str">
        <x:f>INDEX($C$4:$N$4,1,$B$1)</x:f>
        <x:v>How to use</x:v>
      </x:c>
      <x:c r="C4" t="inlineStr">
        <x:is>
          <x:t xml:space="preserve">How to use</x:t>
        </x:is>
      </x:c>
      <x:c r="D4" t="inlineStr">
        <x:is>
          <x:t xml:space="preserve">Anleitung</x:t>
        </x:is>
      </x:c>
      <x:c r="E4" t="inlineStr">
        <x:is>
          <x:t xml:space="preserve">راهنمای استفاده</x:t>
        </x:is>
      </x:c>
      <x:c r="F4" t="inlineStr">
        <x:is>
          <x:t xml:space="preserve">طريقة الاستخدام</x:t>
        </x:is>
      </x:c>
      <x:c r="G4" t="inlineStr">
        <x:is>
          <x:t xml:space="preserve">Cómo usar</x:t>
        </x:is>
      </x:c>
      <x:c r="H4" t="inlineStr">
        <x:is>
          <x:t xml:space="preserve">Mode d’emploi</x:t>
        </x:is>
      </x:c>
      <x:c r="I4" t="inlineStr">
        <x:is>
          <x:t xml:space="preserve">Come si usa</x:t>
        </x:is>
      </x:c>
      <x:c r="J4" t="inlineStr">
        <x:is>
          <x:t xml:space="preserve">使い方</x:t>
        </x:is>
      </x:c>
      <x:c r="K4" t="inlineStr">
        <x:is>
          <x:t xml:space="preserve">사용 방법</x:t>
        </x:is>
      </x:c>
      <x:c r="L4" t="inlineStr">
        <x:is>
          <x:t xml:space="preserve">Si përdoret</x:t>
        </x:is>
      </x:c>
      <x:c r="M4" t="inlineStr">
        <x:is>
          <x:t xml:space="preserve">Kullanım kılavuzu</x:t>
        </x:is>
      </x:c>
      <x:c r="N4" t="inlineStr">
        <x:is>
          <x:t xml:space="preserve">使用说明</x:t>
        </x:is>
      </x:c>
    </x:row>
    <x:row r="5">
      <x:c r="A5" t="inlineStr">
        <x:is>
          <x:t xml:space="preserve">h_license</x:t>
        </x:is>
      </x:c>
      <x:c r="B5" t="str">
        <x:f>INDEX($C$5:$N$5,1,$B$1)</x:f>
        <x:v>Licence &amp; attribution</x:v>
      </x:c>
      <x:c r="C5" t="inlineStr">
        <x:is>
          <x:t xml:space="preserve">Licence &amp; attribution</x:t>
        </x:is>
      </x:c>
      <x:c r="D5" t="inlineStr">
        <x:is>
          <x:t xml:space="preserve">Lizenz &amp; Urheberhinweis</x:t>
        </x:is>
      </x:c>
      <x:c r="E5" t="inlineStr">
        <x:is>
          <x:t xml:space="preserve">مجوز و ذکر منبع</x:t>
        </x:is>
      </x:c>
      <x:c r="F5" t="inlineStr">
        <x:is>
          <x:t xml:space="preserve">الترخيص والإسناد</x:t>
        </x:is>
      </x:c>
      <x:c r="G5" t="inlineStr">
        <x:is>
          <x:t xml:space="preserve">Licencia y atribución</x:t>
        </x:is>
      </x:c>
      <x:c r="H5" t="inlineStr">
        <x:is>
          <x:t xml:space="preserve">Licence et attribution</x:t>
        </x:is>
      </x:c>
      <x:c r="I5" t="inlineStr">
        <x:is>
          <x:t xml:space="preserve">Licenza e attribuzione</x:t>
        </x:is>
      </x:c>
      <x:c r="J5" t="inlineStr">
        <x:is>
          <x:t xml:space="preserve">ライセンスと著作者表示</x:t>
        </x:is>
      </x:c>
      <x:c r="K5" t="inlineStr">
        <x:is>
          <x:t xml:space="preserve">라이선스 및 저작자 표시</x:t>
        </x:is>
      </x:c>
      <x:c r="L5" t="inlineStr">
        <x:is>
          <x:t xml:space="preserve">Licenca dhe atribuimi</x:t>
        </x:is>
      </x:c>
      <x:c r="M5" t="inlineStr">
        <x:is>
          <x:t xml:space="preserve">Lisans ve atıf</x:t>
        </x:is>
      </x:c>
      <x:c r="N5" t="inlineStr">
        <x:is>
          <x:t xml:space="preserve">许可与署名</x:t>
        </x:is>
      </x:c>
    </x:row>
    <x:row r="6">
      <x:c r="A6" t="inlineStr">
        <x:is>
          <x:t xml:space="preserve">h_analysis</x:t>
        </x:is>
      </x:c>
      <x:c r="B6" t="str">
        <x:f>INDEX($C$6:$N$6,1,$B$1)</x:f>
        <x:v>ANALYTICS ENGINE</x:v>
      </x:c>
      <x:c r="C6" t="inlineStr">
        <x:is>
          <x:t xml:space="preserve">ANALYTICS ENGINE</x:t>
        </x:is>
      </x:c>
      <x:c r="D6" t="inlineStr">
        <x:is>
          <x:t xml:space="preserve">ANALYSE-ENGINE</x:t>
        </x:is>
      </x:c>
      <x:c r="E6" t="inlineStr">
        <x:is>
          <x:t xml:space="preserve">موتور تحلیل</x:t>
        </x:is>
      </x:c>
      <x:c r="F6" t="inlineStr">
        <x:is>
          <x:t xml:space="preserve">محرك التحليل</x:t>
        </x:is>
      </x:c>
      <x:c r="G6" t="inlineStr">
        <x:is>
          <x:t xml:space="preserve">MOTOR DE ANÁLISIS</x:t>
        </x:is>
      </x:c>
      <x:c r="H6" t="inlineStr">
        <x:is>
          <x:t xml:space="preserve">MOTEUR D’ANALYSE</x:t>
        </x:is>
      </x:c>
      <x:c r="I6" t="inlineStr">
        <x:is>
          <x:t xml:space="preserve">MOTORE DI ANALISI</x:t>
        </x:is>
      </x:c>
      <x:c r="J6" t="inlineStr">
        <x:is>
          <x:t xml:space="preserve">分析エンジン</x:t>
        </x:is>
      </x:c>
      <x:c r="K6" t="inlineStr">
        <x:is>
          <x:t xml:space="preserve">분석 엔진</x:t>
        </x:is>
      </x:c>
      <x:c r="L6" t="inlineStr">
        <x:is>
          <x:t xml:space="preserve">MOTORI I ANALIZËS</x:t>
        </x:is>
      </x:c>
      <x:c r="M6" t="inlineStr">
        <x:is>
          <x:t xml:space="preserve">ANALİZ MOTORU</x:t>
        </x:is>
      </x:c>
      <x:c r="N6" t="inlineStr">
        <x:is>
          <x:t xml:space="preserve">分析引擎</x:t>
        </x:is>
      </x:c>
    </x:row>
    <x:row r="7">
      <x:c r="A7" t="inlineStr">
        <x:is>
          <x:t xml:space="preserve">title</x:t>
        </x:is>
      </x:c>
      <x:c r="B7" t="str">
        <x:f>INDEX($C$7:$N$7,1,$B$1)</x:f>
        <x:v>Warehouse Intelligence</x:v>
      </x:c>
      <x:c r="C7" t="inlineStr">
        <x:is>
          <x:t xml:space="preserve">Warehouse Intelligence</x:t>
        </x:is>
      </x:c>
      <x:c r="D7" t="inlineStr">
        <x:is>
          <x:t xml:space="preserve">Intelligente Lageranalyse</x:t>
        </x:is>
      </x:c>
      <x:c r="E7" t="inlineStr">
        <x:is>
          <x:t xml:space="preserve">هوشمندی عملکرد انبار</x:t>
        </x:is>
      </x:c>
      <x:c r="F7" t="inlineStr">
        <x:is>
          <x:t xml:space="preserve">ذكاء عمليات المستودع</x:t>
        </x:is>
      </x:c>
      <x:c r="G7" t="inlineStr">
        <x:is>
          <x:t xml:space="preserve">Inteligencia de almacén</x:t>
        </x:is>
      </x:c>
      <x:c r="H7" t="inlineStr">
        <x:is>
          <x:t xml:space="preserve">Intelligence d’entrepôt</x:t>
        </x:is>
      </x:c>
      <x:c r="I7" t="inlineStr">
        <x:is>
          <x:t xml:space="preserve">Intelligenza di magazzino</x:t>
        </x:is>
      </x:c>
      <x:c r="J7" t="inlineStr">
        <x:is>
          <x:t xml:space="preserve">スマート倉庫分析</x:t>
        </x:is>
      </x:c>
      <x:c r="K7" t="inlineStr">
        <x:is>
          <x:t xml:space="preserve">스마트 창고 분석</x:t>
        </x:is>
      </x:c>
      <x:c r="L7" t="inlineStr">
        <x:is>
          <x:t xml:space="preserve">Analizë inteligjente e magazinës</x:t>
        </x:is>
      </x:c>
      <x:c r="M7" t="inlineStr">
        <x:is>
          <x:t xml:space="preserve">Akıllı Depo Analizi</x:t>
        </x:is>
      </x:c>
      <x:c r="N7" t="inlineStr">
        <x:is>
          <x:t xml:space="preserve">智能仓库分析</x:t>
        </x:is>
      </x:c>
    </x:row>
    <x:row r="8">
      <x:c r="A8" t="inlineStr">
        <x:is>
          <x:t xml:space="preserve">subtitle</x:t>
        </x:is>
      </x:c>
      <x:c r="B8" t="str">
        <x:f>INDEX($C$8:$N$8,1,$B$1)</x:f>
        <x:v>OPERATIONS PERFORMANCE · EXECUTIVE DASHBOARD</x:v>
      </x:c>
      <x:c r="C8" t="inlineStr">
        <x:is>
          <x:t xml:space="preserve">OPERATIONS PERFORMANCE · EXECUTIVE DASHBOARD</x:t>
        </x:is>
      </x:c>
      <x:c r="D8" t="inlineStr">
        <x:is>
          <x:t xml:space="preserve">LAGERLEISTUNG · MANAGEMENT-DASHBOARD</x:t>
        </x:is>
      </x:c>
      <x:c r="E8" t="inlineStr">
        <x:is>
          <x:t xml:space="preserve">عملکرد عملیات · داشبورد مدیریتی</x:t>
        </x:is>
      </x:c>
      <x:c r="F8" t="inlineStr">
        <x:is>
          <x:t xml:space="preserve">الأداء التشغيلي · لوحة الإدارة</x:t>
        </x:is>
      </x:c>
      <x:c r="G8" t="inlineStr">
        <x:is>
          <x:t xml:space="preserve">RENDIMIENTO LOGÍSTICO · PANEL EJECUTIVO</x:t>
        </x:is>
      </x:c>
      <x:c r="H8" t="inlineStr">
        <x:is>
          <x:t xml:space="preserve">PERFORMANCE LOGISTIQUE · TABLEAU DE BORD</x:t>
        </x:is>
      </x:c>
      <x:c r="I8" t="inlineStr">
        <x:is>
          <x:t xml:space="preserve">PERFORMANCE LOGISTICHE · DASHBOARD DIREZIONALE</x:t>
        </x:is>
      </x:c>
      <x:c r="J8" t="inlineStr">
        <x:is>
          <x:t xml:space="preserve">倉庫パフォーマンス · 経営ダッシュボード</x:t>
        </x:is>
      </x:c>
      <x:c r="K8" t="inlineStr">
        <x:is>
          <x:t xml:space="preserve">창고 성과 · 경영 대시보드</x:t>
        </x:is>
      </x:c>
      <x:c r="L8" t="inlineStr">
        <x:is>
          <x:t xml:space="preserve">PERFORMANCA E MAGAZINËS · PANELI DREJTUES</x:t>
        </x:is>
      </x:c>
      <x:c r="M8" t="inlineStr">
        <x:is>
          <x:t xml:space="preserve">DEPO PERFORMANSI · YÖNETİM PANELİ</x:t>
        </x:is>
      </x:c>
      <x:c r="N8" t="inlineStr">
        <x:is>
          <x:t xml:space="preserve">仓库运营 · 管理驾驶舱</x:t>
        </x:is>
      </x:c>
    </x:row>
    <x:row r="9">
      <x:c r="A9" t="inlineStr">
        <x:is>
          <x:t xml:space="preserve">total_orders</x:t>
        </x:is>
      </x:c>
      <x:c r="B9" t="str">
        <x:f>INDEX($C$9:$N$9,1,$B$1)</x:f>
        <x:v>Total orders</x:v>
      </x:c>
      <x:c r="C9" t="inlineStr">
        <x:is>
          <x:t xml:space="preserve">Total orders</x:t>
        </x:is>
      </x:c>
      <x:c r="D9" t="inlineStr">
        <x:is>
          <x:t xml:space="preserve">Aufträge gesamt</x:t>
        </x:is>
      </x:c>
      <x:c r="E9" t="inlineStr">
        <x:is>
          <x:t xml:space="preserve">کل سفارش‌ها</x:t>
        </x:is>
      </x:c>
      <x:c r="F9" t="inlineStr">
        <x:is>
          <x:t xml:space="preserve">إجمالي الطلبات</x:t>
        </x:is>
      </x:c>
      <x:c r="G9" t="inlineStr">
        <x:is>
          <x:t xml:space="preserve">Pedidos totales</x:t>
        </x:is>
      </x:c>
      <x:c r="H9" t="inlineStr">
        <x:is>
          <x:t xml:space="preserve">Commandes totales</x:t>
        </x:is>
      </x:c>
      <x:c r="I9" t="inlineStr">
        <x:is>
          <x:t xml:space="preserve">Ordini totali</x:t>
        </x:is>
      </x:c>
      <x:c r="J9" t="inlineStr">
        <x:is>
          <x:t xml:space="preserve">総注文数</x:t>
        </x:is>
      </x:c>
      <x:c r="K9" t="inlineStr">
        <x:is>
          <x:t xml:space="preserve">전체 주문</x:t>
        </x:is>
      </x:c>
      <x:c r="L9" t="inlineStr">
        <x:is>
          <x:t xml:space="preserve">Porosi gjithsej</x:t>
        </x:is>
      </x:c>
      <x:c r="M9" t="inlineStr">
        <x:is>
          <x:t xml:space="preserve">Toplam sipariş</x:t>
        </x:is>
      </x:c>
      <x:c r="N9" t="inlineStr">
        <x:is>
          <x:t xml:space="preserve">订单总数</x:t>
        </x:is>
      </x:c>
    </x:row>
    <x:row r="10">
      <x:c r="A10" t="inlineStr">
        <x:is>
          <x:t xml:space="preserve">on_time</x:t>
        </x:is>
      </x:c>
      <x:c r="B10" t="str">
        <x:f>INDEX($C$10:$N$10,1,$B$1)</x:f>
        <x:v>On-time delivery</x:v>
      </x:c>
      <x:c r="C10" t="inlineStr">
        <x:is>
          <x:t xml:space="preserve">On-time delivery</x:t>
        </x:is>
      </x:c>
      <x:c r="D10" t="inlineStr">
        <x:is>
          <x:t xml:space="preserve">Pünktliche Lieferung</x:t>
        </x:is>
      </x:c>
      <x:c r="E10" t="inlineStr">
        <x:is>
          <x:t xml:space="preserve">تحویل به‌موقع</x:t>
        </x:is>
      </x:c>
      <x:c r="F10" t="inlineStr">
        <x:is>
          <x:t xml:space="preserve">التسليم في الموعد</x:t>
        </x:is>
      </x:c>
      <x:c r="G10" t="inlineStr">
        <x:is>
          <x:t xml:space="preserve">Entregas puntuales</x:t>
        </x:is>
      </x:c>
      <x:c r="H10" t="inlineStr">
        <x:is>
          <x:t xml:space="preserve">Livraisons à temps</x:t>
        </x:is>
      </x:c>
      <x:c r="I10" t="inlineStr">
        <x:is>
          <x:t xml:space="preserve">Consegne puntuali</x:t>
        </x:is>
      </x:c>
      <x:c r="J10" t="inlineStr">
        <x:is>
          <x:t xml:space="preserve">納期遵守率</x:t>
        </x:is>
      </x:c>
      <x:c r="K10" t="inlineStr">
        <x:is>
          <x:t xml:space="preserve">정시 배송률</x:t>
        </x:is>
      </x:c>
      <x:c r="L10" t="inlineStr">
        <x:is>
          <x:t xml:space="preserve">Dorëzim në kohë</x:t>
        </x:is>
      </x:c>
      <x:c r="M10" t="inlineStr">
        <x:is>
          <x:t xml:space="preserve">Zamanında teslimat</x:t>
        </x:is>
      </x:c>
      <x:c r="N10" t="inlineStr">
        <x:is>
          <x:t xml:space="preserve">准时交付率</x:t>
        </x:is>
      </x:c>
    </x:row>
    <x:row r="11">
      <x:c r="A11" t="inlineStr">
        <x:is>
          <x:t xml:space="preserve">pick_acc</x:t>
        </x:is>
      </x:c>
      <x:c r="B11" t="str">
        <x:f>INDEX($C$11:$N$11,1,$B$1)</x:f>
        <x:v>Picking accuracy</x:v>
      </x:c>
      <x:c r="C11" t="inlineStr">
        <x:is>
          <x:t xml:space="preserve">Picking accuracy</x:t>
        </x:is>
      </x:c>
      <x:c r="D11" t="inlineStr">
        <x:is>
          <x:t xml:space="preserve">Kommissioniergenauigkeit</x:t>
        </x:is>
      </x:c>
      <x:c r="E11" t="inlineStr">
        <x:is>
          <x:t xml:space="preserve">دقت برداشت کالا</x:t>
        </x:is>
      </x:c>
      <x:c r="F11" t="inlineStr">
        <x:is>
          <x:t xml:space="preserve">دقة التجهيز</x:t>
        </x:is>
      </x:c>
      <x:c r="G11" t="inlineStr">
        <x:is>
          <x:t xml:space="preserve">Precisión de preparación</x:t>
        </x:is>
      </x:c>
      <x:c r="H11" t="inlineStr">
        <x:is>
          <x:t xml:space="preserve">Précision de préparation</x:t>
        </x:is>
      </x:c>
      <x:c r="I11" t="inlineStr">
        <x:is>
          <x:t xml:space="preserve">Precisione del prelievo</x:t>
        </x:is>
      </x:c>
      <x:c r="J11" t="inlineStr">
        <x:is>
          <x:t xml:space="preserve">ピッキング精度</x:t>
        </x:is>
      </x:c>
      <x:c r="K11" t="inlineStr">
        <x:is>
          <x:t xml:space="preserve">피킹 정확도</x:t>
        </x:is>
      </x:c>
      <x:c r="L11" t="inlineStr">
        <x:is>
          <x:t xml:space="preserve">Saktësia e përgatitjes</x:t>
        </x:is>
      </x:c>
      <x:c r="M11" t="inlineStr">
        <x:is>
          <x:t xml:space="preserve">Toplama doğruluğu</x:t>
        </x:is>
      </x:c>
      <x:c r="N11" t="inlineStr">
        <x:is>
          <x:t xml:space="preserve">拣货准确率</x:t>
        </x:is>
      </x:c>
    </x:row>
    <x:row r="12">
      <x:c r="A12" t="inlineStr">
        <x:is>
          <x:t xml:space="preserve">delayed_orders</x:t>
        </x:is>
      </x:c>
      <x:c r="B12" t="str">
        <x:f>INDEX($C$12:$N$12,1,$B$1)</x:f>
        <x:v>Delayed orders</x:v>
      </x:c>
      <x:c r="C12" t="inlineStr">
        <x:is>
          <x:t xml:space="preserve">Delayed orders</x:t>
        </x:is>
      </x:c>
      <x:c r="D12" t="inlineStr">
        <x:is>
          <x:t xml:space="preserve">Verspätete Aufträge</x:t>
        </x:is>
      </x:c>
      <x:c r="E12" t="inlineStr">
        <x:is>
          <x:t xml:space="preserve">سفارش‌های تأخیردار</x:t>
        </x:is>
      </x:c>
      <x:c r="F12" t="inlineStr">
        <x:is>
          <x:t xml:space="preserve">الطلبات المتأخرة</x:t>
        </x:is>
      </x:c>
      <x:c r="G12" t="inlineStr">
        <x:is>
          <x:t xml:space="preserve">Pedidos retrasados</x:t>
        </x:is>
      </x:c>
      <x:c r="H12" t="inlineStr">
        <x:is>
          <x:t xml:space="preserve">Commandes en retard</x:t>
        </x:is>
      </x:c>
      <x:c r="I12" t="inlineStr">
        <x:is>
          <x:t xml:space="preserve">Ordini in ritardo</x:t>
        </x:is>
      </x:c>
      <x:c r="J12" t="inlineStr">
        <x:is>
          <x:t xml:space="preserve">遅延注文数</x:t>
        </x:is>
      </x:c>
      <x:c r="K12" t="inlineStr">
        <x:is>
          <x:t xml:space="preserve">지연 주문</x:t>
        </x:is>
      </x:c>
      <x:c r="L12" t="inlineStr">
        <x:is>
          <x:t xml:space="preserve">Porosi me vonesë</x:t>
        </x:is>
      </x:c>
      <x:c r="M12" t="inlineStr">
        <x:is>
          <x:t xml:space="preserve">Geciken sipariş</x:t>
        </x:is>
      </x:c>
      <x:c r="N12" t="inlineStr">
        <x:is>
          <x:t xml:space="preserve">延迟订单</x:t>
        </x:is>
      </x:c>
    </x:row>
    <x:row r="13">
      <x:c r="A13" t="inlineStr">
        <x:is>
          <x:t xml:space="preserve">k_sub1</x:t>
        </x:is>
      </x:c>
      <x:c r="B13" t="str">
        <x:f>INDEX($C$13:$N$13,1,$B$1)</x:f>
        <x:v>ORDERS IN REPORT YEAR</x:v>
      </x:c>
      <x:c r="C13" t="inlineStr">
        <x:is>
          <x:t xml:space="preserve">ORDERS IN REPORT YEAR</x:t>
        </x:is>
      </x:c>
      <x:c r="D13" t="inlineStr">
        <x:is>
          <x:t xml:space="preserve">AUFTRÄGE IM BERICHTSJAHR</x:t>
        </x:is>
      </x:c>
      <x:c r="E13" t="inlineStr">
        <x:is>
          <x:t xml:space="preserve">سفارش‌های سال گزارش</x:t>
        </x:is>
      </x:c>
      <x:c r="F13" t="inlineStr">
        <x:is>
          <x:t xml:space="preserve">طلبات سنة التقرير</x:t>
        </x:is>
      </x:c>
      <x:c r="G13" t="inlineStr">
        <x:is>
          <x:t xml:space="preserve">PEDIDOS DEL AÑO</x:t>
        </x:is>
      </x:c>
      <x:c r="H13" t="inlineStr">
        <x:is>
          <x:t xml:space="preserve">COMMANDES DE L’ANNÉE</x:t>
        </x:is>
      </x:c>
      <x:c r="I13" t="inlineStr">
        <x:is>
          <x:t xml:space="preserve">ORDINI DELL’ANNO</x:t>
        </x:is>
      </x:c>
      <x:c r="J13" t="inlineStr">
        <x:is>
          <x:t xml:space="preserve">対象年の注文</x:t>
        </x:is>
      </x:c>
      <x:c r="K13" t="inlineStr">
        <x:is>
          <x:t xml:space="preserve">보고 연도 주문</x:t>
        </x:is>
      </x:c>
      <x:c r="L13" t="inlineStr">
        <x:is>
          <x:t xml:space="preserve">POROSITË E VITIT</x:t>
        </x:is>
      </x:c>
      <x:c r="M13" t="inlineStr">
        <x:is>
          <x:t xml:space="preserve">RAPOR YILI SİPARİŞLERİ</x:t>
        </x:is>
      </x:c>
      <x:c r="N13" t="inlineStr">
        <x:is>
          <x:t xml:space="preserve">报告年度订单</x:t>
        </x:is>
      </x:c>
    </x:row>
    <x:row r="14">
      <x:c r="A14" t="inlineStr">
        <x:is>
          <x:t xml:space="preserve">k_sub2</x:t>
        </x:is>
      </x:c>
      <x:c r="B14" t="str">
        <x:f>INDEX($C$14:$N$14,1,$B$1)</x:f>
        <x:v>PUNCTUALITY RATE</x:v>
      </x:c>
      <x:c r="C14" t="inlineStr">
        <x:is>
          <x:t xml:space="preserve">PUNCTUALITY RATE</x:t>
        </x:is>
      </x:c>
      <x:c r="D14" t="inlineStr">
        <x:is>
          <x:t xml:space="preserve">PÜNKTLICHKEITSQUOTE</x:t>
        </x:is>
      </x:c>
      <x:c r="E14" t="inlineStr">
        <x:is>
          <x:t xml:space="preserve">نرخ به‌موقع بودن</x:t>
        </x:is>
      </x:c>
      <x:c r="F14" t="inlineStr">
        <x:is>
          <x:t xml:space="preserve">معدل الالتزام بالمواعيد</x:t>
        </x:is>
      </x:c>
      <x:c r="G14" t="inlineStr">
        <x:is>
          <x:t xml:space="preserve">TASA DE PUNTUALIDAD</x:t>
        </x:is>
      </x:c>
      <x:c r="H14" t="inlineStr">
        <x:is>
          <x:t xml:space="preserve">TAUX DE PONCTUALITÉ</x:t>
        </x:is>
      </x:c>
      <x:c r="I14" t="inlineStr">
        <x:is>
          <x:t xml:space="preserve">TASSO DI PUNTUALITÀ</x:t>
        </x:is>
      </x:c>
      <x:c r="J14" t="inlineStr">
        <x:is>
          <x:t xml:space="preserve">納期遵守率</x:t>
        </x:is>
      </x:c>
      <x:c r="K14" t="inlineStr">
        <x:is>
          <x:t xml:space="preserve">정시율</x:t>
        </x:is>
      </x:c>
      <x:c r="L14" t="inlineStr">
        <x:is>
          <x:t xml:space="preserve">SHKALLA E PËRPIKËRISË</x:t>
        </x:is>
      </x:c>
      <x:c r="M14" t="inlineStr">
        <x:is>
          <x:t xml:space="preserve">ZAMANINDA TESLİM ORANI</x:t>
        </x:is>
      </x:c>
      <x:c r="N14" t="inlineStr">
        <x:is>
          <x:t xml:space="preserve">准时率</x:t>
        </x:is>
      </x:c>
    </x:row>
    <x:row r="15">
      <x:c r="A15" t="inlineStr">
        <x:is>
          <x:t xml:space="preserve">k_sub3</x:t>
        </x:is>
      </x:c>
      <x:c r="B15" t="str">
        <x:f>INDEX($C$15:$N$15,1,$B$1)</x:f>
        <x:v>CORRECT ITEMS / TOTAL</x:v>
      </x:c>
      <x:c r="C15" t="inlineStr">
        <x:is>
          <x:t xml:space="preserve">CORRECT ITEMS / TOTAL</x:t>
        </x:is>
      </x:c>
      <x:c r="D15" t="inlineStr">
        <x:is>
          <x:t xml:space="preserve">KORREKTE POSITIONEN / GESAMT</x:t>
        </x:is>
      </x:c>
      <x:c r="E15" t="inlineStr">
        <x:is>
          <x:t xml:space="preserve">اقلام درست / کل</x:t>
        </x:is>
      </x:c>
      <x:c r="F15" t="inlineStr">
        <x:is>
          <x:t xml:space="preserve">العناصر الصحيحة / الإجمالي</x:t>
        </x:is>
      </x:c>
      <x:c r="G15" t="inlineStr">
        <x:is>
          <x:t xml:space="preserve">ARTÍCULOS CORRECTOS / TOTAL</x:t>
        </x:is>
      </x:c>
      <x:c r="H15" t="inlineStr">
        <x:is>
          <x:t xml:space="preserve">ARTICLES CORRECTS / TOTAL</x:t>
        </x:is>
      </x:c>
      <x:c r="I15" t="inlineStr">
        <x:is>
          <x:t xml:space="preserve">ARTICOLI CORRETTI / TOTALE</x:t>
        </x:is>
      </x:c>
      <x:c r="J15" t="inlineStr">
        <x:is>
          <x:t xml:space="preserve">正確な品目 / 合計</x:t>
        </x:is>
      </x:c>
      <x:c r="K15" t="inlineStr">
        <x:is>
          <x:t xml:space="preserve">정확한 품목 / 전체</x:t>
        </x:is>
      </x:c>
      <x:c r="L15" t="inlineStr">
        <x:is>
          <x:t xml:space="preserve">ARTIKUJ TË SAKTË / GJITHSEJ</x:t>
        </x:is>
      </x:c>
      <x:c r="M15" t="inlineStr">
        <x:is>
          <x:t xml:space="preserve">DOĞRU KALEM / TOPLAM</x:t>
        </x:is>
      </x:c>
      <x:c r="N15" t="inlineStr">
        <x:is>
          <x:t xml:space="preserve">正确件数 / 总数</x:t>
        </x:is>
      </x:c>
    </x:row>
    <x:row r="16">
      <x:c r="A16" t="inlineStr">
        <x:is>
          <x:t xml:space="preserve">k_sub4</x:t>
        </x:is>
      </x:c>
      <x:c r="B16" t="str">
        <x:f>INDEX($C$16:$N$16,1,$B$1)</x:f>
        <x:v>LATE DELIVERIES</x:v>
      </x:c>
      <x:c r="C16" t="inlineStr">
        <x:is>
          <x:t xml:space="preserve">LATE DELIVERIES</x:t>
        </x:is>
      </x:c>
      <x:c r="D16" t="inlineStr">
        <x:is>
          <x:t xml:space="preserve">VERSPÄTETE LIEFERUNGEN</x:t>
        </x:is>
      </x:c>
      <x:c r="E16" t="inlineStr">
        <x:is>
          <x:t xml:space="preserve">تحویل‌های دیرهنگام</x:t>
        </x:is>
      </x:c>
      <x:c r="F16" t="inlineStr">
        <x:is>
          <x:t xml:space="preserve">التسليمات المتأخرة</x:t>
        </x:is>
      </x:c>
      <x:c r="G16" t="inlineStr">
        <x:is>
          <x:t xml:space="preserve">ENTREGAS TARDÍAS</x:t>
        </x:is>
      </x:c>
      <x:c r="H16" t="inlineStr">
        <x:is>
          <x:t xml:space="preserve">LIVRAISONS EN RETARD</x:t>
        </x:is>
      </x:c>
      <x:c r="I16" t="inlineStr">
        <x:is>
          <x:t xml:space="preserve">CONSEGNE IN RITARDO</x:t>
        </x:is>
      </x:c>
      <x:c r="J16" t="inlineStr">
        <x:is>
          <x:t xml:space="preserve">遅延配送</x:t>
        </x:is>
      </x:c>
      <x:c r="K16" t="inlineStr">
        <x:is>
          <x:t xml:space="preserve">지연 배송</x:t>
        </x:is>
      </x:c>
      <x:c r="L16" t="inlineStr">
        <x:is>
          <x:t xml:space="preserve">DORËZIME ME VONESË</x:t>
        </x:is>
      </x:c>
      <x:c r="M16" t="inlineStr">
        <x:is>
          <x:t xml:space="preserve">GECİKEN TESLİMATLAR</x:t>
        </x:is>
      </x:c>
      <x:c r="N16" t="inlineStr">
        <x:is>
          <x:t xml:space="preserve">延迟交付</x:t>
        </x:is>
      </x:c>
    </x:row>
    <x:row r="17">
      <x:c r="A17" t="inlineStr">
        <x:is>
          <x:t xml:space="preserve">c_monthly</x:t>
        </x:is>
      </x:c>
      <x:c r="B17" t="str">
        <x:f>INDEX($C$17:$N$17,1,$B$1)</x:f>
        <x:v>Monthly order volume</x:v>
      </x:c>
      <x:c r="C17" t="inlineStr">
        <x:is>
          <x:t xml:space="preserve">Monthly order volume</x:t>
        </x:is>
      </x:c>
      <x:c r="D17" t="inlineStr">
        <x:is>
          <x:t xml:space="preserve">Monatliches Auftragsvolumen</x:t>
        </x:is>
      </x:c>
      <x:c r="E17" t="inlineStr">
        <x:is>
          <x:t xml:space="preserve">روند ماهانه سفارش‌ها</x:t>
        </x:is>
      </x:c>
      <x:c r="F17" t="inlineStr">
        <x:is>
          <x:t xml:space="preserve">حجم الطلبات الشهري</x:t>
        </x:is>
      </x:c>
      <x:c r="G17" t="inlineStr">
        <x:is>
          <x:t xml:space="preserve">Volumen mensual de pedidos</x:t>
        </x:is>
      </x:c>
      <x:c r="H17" t="inlineStr">
        <x:is>
          <x:t xml:space="preserve">Volume mensuel des commandes</x:t>
        </x:is>
      </x:c>
      <x:c r="I17" t="inlineStr">
        <x:is>
          <x:t xml:space="preserve">Volume mensile degli ordini</x:t>
        </x:is>
      </x:c>
      <x:c r="J17" t="inlineStr">
        <x:is>
          <x:t xml:space="preserve">月別注文量</x:t>
        </x:is>
      </x:c>
      <x:c r="K17" t="inlineStr">
        <x:is>
          <x:t xml:space="preserve">월별 주문량</x:t>
        </x:is>
      </x:c>
      <x:c r="L17" t="inlineStr">
        <x:is>
          <x:t xml:space="preserve">Volumi mujor i porosive</x:t>
        </x:is>
      </x:c>
      <x:c r="M17" t="inlineStr">
        <x:is>
          <x:t xml:space="preserve">Aylık sipariş hacmi</x:t>
        </x:is>
      </x:c>
      <x:c r="N17" t="inlineStr">
        <x:is>
          <x:t xml:space="preserve">月度订单量</x:t>
        </x:is>
      </x:c>
    </x:row>
    <x:row r="18">
      <x:c r="A18" t="inlineStr">
        <x:is>
          <x:t xml:space="preserve">c_reliab</x:t>
        </x:is>
      </x:c>
      <x:c r="B18" t="str">
        <x:f>INDEX($C$18:$N$18,1,$B$1)</x:f>
        <x:v>Delivery reliability · %</x:v>
      </x:c>
      <x:c r="C18" t="inlineStr">
        <x:is>
          <x:t xml:space="preserve">Delivery reliability · %</x:t>
        </x:is>
      </x:c>
      <x:c r="D18" t="inlineStr">
        <x:is>
          <x:t xml:space="preserve">Lieferzuverlässigkeit · %</x:t>
        </x:is>
      </x:c>
      <x:c r="E18" t="inlineStr">
        <x:is>
          <x:t xml:space="preserve">قابلیت اطمینان تحویل · ٪</x:t>
        </x:is>
      </x:c>
      <x:c r="F18" t="inlineStr">
        <x:is>
          <x:t xml:space="preserve">موثوقية التسليم · ٪</x:t>
        </x:is>
      </x:c>
      <x:c r="G18" t="inlineStr">
        <x:is>
          <x:t xml:space="preserve">Fiabilidad de entrega · %</x:t>
        </x:is>
      </x:c>
      <x:c r="H18" t="inlineStr">
        <x:is>
          <x:t xml:space="preserve">Fiabilité de livraison · %</x:t>
        </x:is>
      </x:c>
      <x:c r="I18" t="inlineStr">
        <x:is>
          <x:t xml:space="preserve">Affidabilità delle consegne · %</x:t>
        </x:is>
      </x:c>
      <x:c r="J18" t="inlineStr">
        <x:is>
          <x:t xml:space="preserve">配送信頼性 · %</x:t>
        </x:is>
      </x:c>
      <x:c r="K18" t="inlineStr">
        <x:is>
          <x:t xml:space="preserve">배송 신뢰도 · %</x:t>
        </x:is>
      </x:c>
      <x:c r="L18" t="inlineStr">
        <x:is>
          <x:t xml:space="preserve">Besueshmëria e dorëzimit · %</x:t>
        </x:is>
      </x:c>
      <x:c r="M18" t="inlineStr">
        <x:is>
          <x:t xml:space="preserve">Teslimat güvenilirliği · %</x:t>
        </x:is>
      </x:c>
      <x:c r="N18" t="inlineStr">
        <x:is>
          <x:t xml:space="preserve">交付可靠性 · %</x:t>
        </x:is>
      </x:c>
    </x:row>
    <x:row r="19">
      <x:c r="A19" t="inlineStr">
        <x:is>
          <x:t xml:space="preserve">c_pareto</x:t>
        </x:is>
      </x:c>
      <x:c r="B19" t="str">
        <x:f>INDEX($C$19:$N$19,1,$B$1)</x:f>
        <x:v>Delay root causes · Pareto</x:v>
      </x:c>
      <x:c r="C19" t="inlineStr">
        <x:is>
          <x:t xml:space="preserve">Delay root causes · Pareto</x:t>
        </x:is>
      </x:c>
      <x:c r="D19" t="inlineStr">
        <x:is>
          <x:t xml:space="preserve">Verzögerungsursachen · Pareto</x:t>
        </x:is>
      </x:c>
      <x:c r="E19" t="inlineStr">
        <x:is>
          <x:t xml:space="preserve">دلایل تأخیر · تحلیل پارتو</x:t>
        </x:is>
      </x:c>
      <x:c r="F19" t="inlineStr">
        <x:is>
          <x:t xml:space="preserve">أسباب التأخير · باريتو</x:t>
        </x:is>
      </x:c>
      <x:c r="G19" t="inlineStr">
        <x:is>
          <x:t xml:space="preserve">Causas de retraso · Pareto</x:t>
        </x:is>
      </x:c>
      <x:c r="H19" t="inlineStr">
        <x:is>
          <x:t xml:space="preserve">Causes de retard · Pareto</x:t>
        </x:is>
      </x:c>
      <x:c r="I19" t="inlineStr">
        <x:is>
          <x:t xml:space="preserve">Cause di ritardo · Pareto</x:t>
        </x:is>
      </x:c>
      <x:c r="J19" t="inlineStr">
        <x:is>
          <x:t xml:space="preserve">遅延理由 · パレート</x:t>
        </x:is>
      </x:c>
      <x:c r="K19" t="inlineStr">
        <x:is>
          <x:t xml:space="preserve">지연 원인 · 파레토</x:t>
        </x:is>
      </x:c>
      <x:c r="L19" t="inlineStr">
        <x:is>
          <x:t xml:space="preserve">Shkaqet e vonesës · Pareto</x:t>
        </x:is>
      </x:c>
      <x:c r="M19" t="inlineStr">
        <x:is>
          <x:t xml:space="preserve">Gecikme nedenleri · Pareto</x:t>
        </x:is>
      </x:c>
      <x:c r="N19" t="inlineStr">
        <x:is>
          <x:t xml:space="preserve">延迟原因 · 帕累托</x:t>
        </x:is>
      </x:c>
    </x:row>
    <x:row r="20">
      <x:c r="A20" t="inlineStr">
        <x:is>
          <x:t xml:space="preserve">c_status</x:t>
        </x:is>
      </x:c>
      <x:c r="B20" t="str">
        <x:f>INDEX($C$20:$N$20,1,$B$1)</x:f>
        <x:v>Order status split</x:v>
      </x:c>
      <x:c r="C20" t="inlineStr">
        <x:is>
          <x:t xml:space="preserve">Order status split</x:t>
        </x:is>
      </x:c>
      <x:c r="D20" t="inlineStr">
        <x:is>
          <x:t xml:space="preserve">Auftragsstatus</x:t>
        </x:is>
      </x:c>
      <x:c r="E20" t="inlineStr">
        <x:is>
          <x:t xml:space="preserve">وضعیت سفارش‌ها</x:t>
        </x:is>
      </x:c>
      <x:c r="F20" t="inlineStr">
        <x:is>
          <x:t xml:space="preserve">حالة الطلبات</x:t>
        </x:is>
      </x:c>
      <x:c r="G20" t="inlineStr">
        <x:is>
          <x:t xml:space="preserve">Estado de pedidos</x:t>
        </x:is>
      </x:c>
      <x:c r="H20" t="inlineStr">
        <x:is>
          <x:t xml:space="preserve">Statut des commandes</x:t>
        </x:is>
      </x:c>
      <x:c r="I20" t="inlineStr">
        <x:is>
          <x:t xml:space="preserve">Stato degli ordini</x:t>
        </x:is>
      </x:c>
      <x:c r="J20" t="inlineStr">
        <x:is>
          <x:t xml:space="preserve">注文ステータス</x:t>
        </x:is>
      </x:c>
      <x:c r="K20" t="inlineStr">
        <x:is>
          <x:t xml:space="preserve">주문 상태</x:t>
        </x:is>
      </x:c>
      <x:c r="L20" t="inlineStr">
        <x:is>
          <x:t xml:space="preserve">Statusi i porosive</x:t>
        </x:is>
      </x:c>
      <x:c r="M20" t="inlineStr">
        <x:is>
          <x:t xml:space="preserve">Sipariş durumu</x:t>
        </x:is>
      </x:c>
      <x:c r="N20" t="inlineStr">
        <x:is>
          <x:t xml:space="preserve">订单状态</x:t>
        </x:is>
      </x:c>
    </x:row>
    <x:row r="21">
      <x:c r="A21" t="inlineStr">
        <x:is>
          <x:t xml:space="preserve">c_heat</x:t>
        </x:is>
      </x:c>
      <x:c r="B21" t="str">
        <x:f>INDEX($C$21:$N$21,1,$B$1)</x:f>
        <x:v>Operations activity heatmap</x:v>
      </x:c>
      <x:c r="C21" t="inlineStr">
        <x:is>
          <x:t xml:space="preserve">Operations activity heatmap</x:t>
        </x:is>
      </x:c>
      <x:c r="D21" t="inlineStr">
        <x:is>
          <x:t xml:space="preserve">Aktivitäts-Heatmap</x:t>
        </x:is>
      </x:c>
      <x:c r="E21" t="inlineStr">
        <x:is>
          <x:t xml:space="preserve">نقشه حرارتی فعالیت انبار</x:t>
        </x:is>
      </x:c>
      <x:c r="F21" t="inlineStr">
        <x:is>
          <x:t xml:space="preserve">خريطة النشاط الحرارية</x:t>
        </x:is>
      </x:c>
      <x:c r="G21" t="inlineStr">
        <x:is>
          <x:t xml:space="preserve">Mapa de calor de actividad</x:t>
        </x:is>
      </x:c>
      <x:c r="H21" t="inlineStr">
        <x:is>
          <x:t xml:space="preserve">Carte thermique des opérations</x:t>
        </x:is>
      </x:c>
      <x:c r="I21" t="inlineStr">
        <x:is>
          <x:t xml:space="preserve">Mappa termica delle attività</x:t>
        </x:is>
      </x:c>
      <x:c r="J21" t="inlineStr">
        <x:is>
          <x:t xml:space="preserve">活動ヒートマップ</x:t>
        </x:is>
      </x:c>
      <x:c r="K21" t="inlineStr">
        <x:is>
          <x:t xml:space="preserve">활동 히트맵</x:t>
        </x:is>
      </x:c>
      <x:c r="L21" t="inlineStr">
        <x:is>
          <x:t xml:space="preserve">Harta termike e aktivitetit</x:t>
        </x:is>
      </x:c>
      <x:c r="M21" t="inlineStr">
        <x:is>
          <x:t xml:space="preserve">Etkinlik ısı haritası</x:t>
        </x:is>
      </x:c>
      <x:c r="N21" t="inlineStr">
        <x:is>
          <x:t xml:space="preserve">活动热力图</x:t>
        </x:is>
      </x:c>
    </x:row>
    <x:row r="22">
      <x:c r="A22" t="inlineStr">
        <x:is>
          <x:t xml:space="preserve">c_insights</x:t>
        </x:is>
      </x:c>
      <x:c r="B22" t="str">
        <x:f>INDEX($C$22:$N$22,1,$B$1)</x:f>
        <x:v>Operational insights</x:v>
      </x:c>
      <x:c r="C22" t="inlineStr">
        <x:is>
          <x:t xml:space="preserve">Operational insights</x:t>
        </x:is>
      </x:c>
      <x:c r="D22" t="inlineStr">
        <x:is>
          <x:t xml:space="preserve">Operative Kennzahlen</x:t>
        </x:is>
      </x:c>
      <x:c r="E22" t="inlineStr">
        <x:is>
          <x:t xml:space="preserve">بینش‌های عملیاتی</x:t>
        </x:is>
      </x:c>
      <x:c r="F22" t="inlineStr">
        <x:is>
          <x:t xml:space="preserve">رؤى تشغيلية</x:t>
        </x:is>
      </x:c>
      <x:c r="G22" t="inlineStr">
        <x:is>
          <x:t xml:space="preserve">Indicadores operativos</x:t>
        </x:is>
      </x:c>
      <x:c r="H22" t="inlineStr">
        <x:is>
          <x:t xml:space="preserve">Indicateurs opérationnels</x:t>
        </x:is>
      </x:c>
      <x:c r="I22" t="inlineStr">
        <x:is>
          <x:t xml:space="preserve">Indicatori operativi</x:t>
        </x:is>
      </x:c>
      <x:c r="J22" t="inlineStr">
        <x:is>
          <x:t xml:space="preserve">業務インサイト</x:t>
        </x:is>
      </x:c>
      <x:c r="K22" t="inlineStr">
        <x:is>
          <x:t xml:space="preserve">운영 인사이트</x:t>
        </x:is>
      </x:c>
      <x:c r="L22" t="inlineStr">
        <x:is>
          <x:t xml:space="preserve">Treguesit operacionalë</x:t>
        </x:is>
      </x:c>
      <x:c r="M22" t="inlineStr">
        <x:is>
          <x:t xml:space="preserve">Operasyonel içgörüler</x:t>
        </x:is>
      </x:c>
      <x:c r="N22" t="inlineStr">
        <x:is>
          <x:t xml:space="preserve">运营洞察</x:t>
        </x:is>
      </x:c>
    </x:row>
    <x:row r="23">
      <x:c r="A23" t="inlineStr">
        <x:is>
          <x:t xml:space="preserve">day_hour</x:t>
        </x:is>
      </x:c>
      <x:c r="B23" t="str">
        <x:f>INDEX($C$23:$N$23,1,$B$1)</x:f>
        <x:v>DAY / HOUR</x:v>
      </x:c>
      <x:c r="C23" t="inlineStr">
        <x:is>
          <x:t xml:space="preserve">DAY / HOUR</x:t>
        </x:is>
      </x:c>
      <x:c r="D23" t="inlineStr">
        <x:is>
          <x:t xml:space="preserve">TAG / UHRZEIT</x:t>
        </x:is>
      </x:c>
      <x:c r="E23" t="inlineStr">
        <x:is>
          <x:t xml:space="preserve">روز / ساعت</x:t>
        </x:is>
      </x:c>
      <x:c r="F23" t="inlineStr">
        <x:is>
          <x:t xml:space="preserve">اليوم / الساعة</x:t>
        </x:is>
      </x:c>
      <x:c r="G23" t="inlineStr">
        <x:is>
          <x:t xml:space="preserve">DÍA / HORA</x:t>
        </x:is>
      </x:c>
      <x:c r="H23" t="inlineStr">
        <x:is>
          <x:t xml:space="preserve">JOUR / HEURE</x:t>
        </x:is>
      </x:c>
      <x:c r="I23" t="inlineStr">
        <x:is>
          <x:t xml:space="preserve">GIORNO / ORA</x:t>
        </x:is>
      </x:c>
      <x:c r="J23" t="inlineStr">
        <x:is>
          <x:t xml:space="preserve">曜日 / 時刻</x:t>
        </x:is>
      </x:c>
      <x:c r="K23" t="inlineStr">
        <x:is>
          <x:t xml:space="preserve">요일 / 시간</x:t>
        </x:is>
      </x:c>
      <x:c r="L23" t="inlineStr">
        <x:is>
          <x:t xml:space="preserve">DITA / ORA</x:t>
        </x:is>
      </x:c>
      <x:c r="M23" t="inlineStr">
        <x:is>
          <x:t xml:space="preserve">GÜN / SAAT</x:t>
        </x:is>
      </x:c>
      <x:c r="N23" t="inlineStr">
        <x:is>
          <x:t xml:space="preserve">星期 / 时段</x:t>
        </x:is>
      </x:c>
    </x:row>
    <x:row r="24">
      <x:c r="A24" t="inlineStr">
        <x:is>
          <x:t xml:space="preserve">d1</x:t>
        </x:is>
      </x:c>
      <x:c r="B24" t="str">
        <x:f>INDEX($C$24:$N$24,1,$B$1)</x:f>
        <x:v>Mon</x:v>
      </x:c>
      <x:c r="C24" t="inlineStr">
        <x:is>
          <x:t xml:space="preserve">Mon</x:t>
        </x:is>
      </x:c>
      <x:c r="D24" t="inlineStr">
        <x:is>
          <x:t xml:space="preserve">Mo</x:t>
        </x:is>
      </x:c>
      <x:c r="E24" t="inlineStr">
        <x:is>
          <x:t xml:space="preserve">دوشنبه</x:t>
        </x:is>
      </x:c>
      <x:c r="F24" t="inlineStr">
        <x:is>
          <x:t xml:space="preserve">الإثنين</x:t>
        </x:is>
      </x:c>
      <x:c r="G24" t="inlineStr">
        <x:is>
          <x:t xml:space="preserve">Lun</x:t>
        </x:is>
      </x:c>
      <x:c r="H24" t="inlineStr">
        <x:is>
          <x:t xml:space="preserve">Lun</x:t>
        </x:is>
      </x:c>
      <x:c r="I24" t="inlineStr">
        <x:is>
          <x:t xml:space="preserve">Lun</x:t>
        </x:is>
      </x:c>
      <x:c r="J24" t="inlineStr">
        <x:is>
          <x:t xml:space="preserve">月</x:t>
        </x:is>
      </x:c>
      <x:c r="K24" t="inlineStr">
        <x:is>
          <x:t xml:space="preserve">월</x:t>
        </x:is>
      </x:c>
      <x:c r="L24" t="inlineStr">
        <x:is>
          <x:t xml:space="preserve">Hën</x:t>
        </x:is>
      </x:c>
      <x:c r="M24" t="inlineStr">
        <x:is>
          <x:t xml:space="preserve">Pzt</x:t>
        </x:is>
      </x:c>
      <x:c r="N24" t="inlineStr">
        <x:is>
          <x:t xml:space="preserve">周一</x:t>
        </x:is>
      </x:c>
    </x:row>
    <x:row r="25">
      <x:c r="A25" t="inlineStr">
        <x:is>
          <x:t xml:space="preserve">d2</x:t>
        </x:is>
      </x:c>
      <x:c r="B25" t="str">
        <x:f>INDEX($C$25:$N$25,1,$B$1)</x:f>
        <x:v>Tue</x:v>
      </x:c>
      <x:c r="C25" t="inlineStr">
        <x:is>
          <x:t xml:space="preserve">Tue</x:t>
        </x:is>
      </x:c>
      <x:c r="D25" t="inlineStr">
        <x:is>
          <x:t xml:space="preserve">Di</x:t>
        </x:is>
      </x:c>
      <x:c r="E25" t="inlineStr">
        <x:is>
          <x:t xml:space="preserve">سه‌شنبه</x:t>
        </x:is>
      </x:c>
      <x:c r="F25" t="inlineStr">
        <x:is>
          <x:t xml:space="preserve">الثلاثاء</x:t>
        </x:is>
      </x:c>
      <x:c r="G25" t="inlineStr">
        <x:is>
          <x:t xml:space="preserve">Mar</x:t>
        </x:is>
      </x:c>
      <x:c r="H25" t="inlineStr">
        <x:is>
          <x:t xml:space="preserve">Mar</x:t>
        </x:is>
      </x:c>
      <x:c r="I25" t="inlineStr">
        <x:is>
          <x:t xml:space="preserve">Mar</x:t>
        </x:is>
      </x:c>
      <x:c r="J25" t="inlineStr">
        <x:is>
          <x:t xml:space="preserve">火</x:t>
        </x:is>
      </x:c>
      <x:c r="K25" t="inlineStr">
        <x:is>
          <x:t xml:space="preserve">화</x:t>
        </x:is>
      </x:c>
      <x:c r="L25" t="inlineStr">
        <x:is>
          <x:t xml:space="preserve">Mar</x:t>
        </x:is>
      </x:c>
      <x:c r="M25" t="inlineStr">
        <x:is>
          <x:t xml:space="preserve">Sal</x:t>
        </x:is>
      </x:c>
      <x:c r="N25" t="inlineStr">
        <x:is>
          <x:t xml:space="preserve">周二</x:t>
        </x:is>
      </x:c>
    </x:row>
    <x:row r="26">
      <x:c r="A26" t="inlineStr">
        <x:is>
          <x:t xml:space="preserve">d3</x:t>
        </x:is>
      </x:c>
      <x:c r="B26" t="str">
        <x:f>INDEX($C$26:$N$26,1,$B$1)</x:f>
        <x:v>Wed</x:v>
      </x:c>
      <x:c r="C26" t="inlineStr">
        <x:is>
          <x:t xml:space="preserve">Wed</x:t>
        </x:is>
      </x:c>
      <x:c r="D26" t="inlineStr">
        <x:is>
          <x:t xml:space="preserve">Mi</x:t>
        </x:is>
      </x:c>
      <x:c r="E26" t="inlineStr">
        <x:is>
          <x:t xml:space="preserve">چهارشنبه</x:t>
        </x:is>
      </x:c>
      <x:c r="F26" t="inlineStr">
        <x:is>
          <x:t xml:space="preserve">الأربعاء</x:t>
        </x:is>
      </x:c>
      <x:c r="G26" t="inlineStr">
        <x:is>
          <x:t xml:space="preserve">Mié</x:t>
        </x:is>
      </x:c>
      <x:c r="H26" t="inlineStr">
        <x:is>
          <x:t xml:space="preserve">Mer</x:t>
        </x:is>
      </x:c>
      <x:c r="I26" t="inlineStr">
        <x:is>
          <x:t xml:space="preserve">Mer</x:t>
        </x:is>
      </x:c>
      <x:c r="J26" t="inlineStr">
        <x:is>
          <x:t xml:space="preserve">水</x:t>
        </x:is>
      </x:c>
      <x:c r="K26" t="inlineStr">
        <x:is>
          <x:t xml:space="preserve">수</x:t>
        </x:is>
      </x:c>
      <x:c r="L26" t="inlineStr">
        <x:is>
          <x:t xml:space="preserve">Mër</x:t>
        </x:is>
      </x:c>
      <x:c r="M26" t="inlineStr">
        <x:is>
          <x:t xml:space="preserve">Çar</x:t>
        </x:is>
      </x:c>
      <x:c r="N26" t="inlineStr">
        <x:is>
          <x:t xml:space="preserve">周三</x:t>
        </x:is>
      </x:c>
    </x:row>
    <x:row r="27">
      <x:c r="A27" t="inlineStr">
        <x:is>
          <x:t xml:space="preserve">d4</x:t>
        </x:is>
      </x:c>
      <x:c r="B27" t="str">
        <x:f>INDEX($C$27:$N$27,1,$B$1)</x:f>
        <x:v>Thu</x:v>
      </x:c>
      <x:c r="C27" t="inlineStr">
        <x:is>
          <x:t xml:space="preserve">Thu</x:t>
        </x:is>
      </x:c>
      <x:c r="D27" t="inlineStr">
        <x:is>
          <x:t xml:space="preserve">Do</x:t>
        </x:is>
      </x:c>
      <x:c r="E27" t="inlineStr">
        <x:is>
          <x:t xml:space="preserve">پنجشنبه</x:t>
        </x:is>
      </x:c>
      <x:c r="F27" t="inlineStr">
        <x:is>
          <x:t xml:space="preserve">الخميس</x:t>
        </x:is>
      </x:c>
      <x:c r="G27" t="inlineStr">
        <x:is>
          <x:t xml:space="preserve">Jue</x:t>
        </x:is>
      </x:c>
      <x:c r="H27" t="inlineStr">
        <x:is>
          <x:t xml:space="preserve">Jeu</x:t>
        </x:is>
      </x:c>
      <x:c r="I27" t="inlineStr">
        <x:is>
          <x:t xml:space="preserve">Gio</x:t>
        </x:is>
      </x:c>
      <x:c r="J27" t="inlineStr">
        <x:is>
          <x:t xml:space="preserve">木</x:t>
        </x:is>
      </x:c>
      <x:c r="K27" t="inlineStr">
        <x:is>
          <x:t xml:space="preserve">목</x:t>
        </x:is>
      </x:c>
      <x:c r="L27" t="inlineStr">
        <x:is>
          <x:t xml:space="preserve">Enj</x:t>
        </x:is>
      </x:c>
      <x:c r="M27" t="inlineStr">
        <x:is>
          <x:t xml:space="preserve">Per</x:t>
        </x:is>
      </x:c>
      <x:c r="N27" t="inlineStr">
        <x:is>
          <x:t xml:space="preserve">周四</x:t>
        </x:is>
      </x:c>
    </x:row>
    <x:row r="28">
      <x:c r="A28" t="inlineStr">
        <x:is>
          <x:t xml:space="preserve">d5</x:t>
        </x:is>
      </x:c>
      <x:c r="B28" t="str">
        <x:f>INDEX($C$28:$N$28,1,$B$1)</x:f>
        <x:v>Fri</x:v>
      </x:c>
      <x:c r="C28" t="inlineStr">
        <x:is>
          <x:t xml:space="preserve">Fri</x:t>
        </x:is>
      </x:c>
      <x:c r="D28" t="inlineStr">
        <x:is>
          <x:t xml:space="preserve">Fr</x:t>
        </x:is>
      </x:c>
      <x:c r="E28" t="inlineStr">
        <x:is>
          <x:t xml:space="preserve">جمعه</x:t>
        </x:is>
      </x:c>
      <x:c r="F28" t="inlineStr">
        <x:is>
          <x:t xml:space="preserve">الجمعة</x:t>
        </x:is>
      </x:c>
      <x:c r="G28" t="inlineStr">
        <x:is>
          <x:t xml:space="preserve">Vie</x:t>
        </x:is>
      </x:c>
      <x:c r="H28" t="inlineStr">
        <x:is>
          <x:t xml:space="preserve">Ven</x:t>
        </x:is>
      </x:c>
      <x:c r="I28" t="inlineStr">
        <x:is>
          <x:t xml:space="preserve">Ven</x:t>
        </x:is>
      </x:c>
      <x:c r="J28" t="inlineStr">
        <x:is>
          <x:t xml:space="preserve">金</x:t>
        </x:is>
      </x:c>
      <x:c r="K28" t="inlineStr">
        <x:is>
          <x:t xml:space="preserve">금</x:t>
        </x:is>
      </x:c>
      <x:c r="L28" t="inlineStr">
        <x:is>
          <x:t xml:space="preserve">Pre</x:t>
        </x:is>
      </x:c>
      <x:c r="M28" t="inlineStr">
        <x:is>
          <x:t xml:space="preserve">Cum</x:t>
        </x:is>
      </x:c>
      <x:c r="N28" t="inlineStr">
        <x:is>
          <x:t xml:space="preserve">周五</x:t>
        </x:is>
      </x:c>
    </x:row>
    <x:row r="29">
      <x:c r="A29" t="inlineStr">
        <x:is>
          <x:t xml:space="preserve">d6</x:t>
        </x:is>
      </x:c>
      <x:c r="B29" t="str">
        <x:f>INDEX($C$29:$N$29,1,$B$1)</x:f>
        <x:v>Sat</x:v>
      </x:c>
      <x:c r="C29" t="inlineStr">
        <x:is>
          <x:t xml:space="preserve">Sat</x:t>
        </x:is>
      </x:c>
      <x:c r="D29" t="inlineStr">
        <x:is>
          <x:t xml:space="preserve">Sa</x:t>
        </x:is>
      </x:c>
      <x:c r="E29" t="inlineStr">
        <x:is>
          <x:t xml:space="preserve">شنبه</x:t>
        </x:is>
      </x:c>
      <x:c r="F29" t="inlineStr">
        <x:is>
          <x:t xml:space="preserve">السبت</x:t>
        </x:is>
      </x:c>
      <x:c r="G29" t="inlineStr">
        <x:is>
          <x:t xml:space="preserve">Sáb</x:t>
        </x:is>
      </x:c>
      <x:c r="H29" t="inlineStr">
        <x:is>
          <x:t xml:space="preserve">Sam</x:t>
        </x:is>
      </x:c>
      <x:c r="I29" t="inlineStr">
        <x:is>
          <x:t xml:space="preserve">Sab</x:t>
        </x:is>
      </x:c>
      <x:c r="J29" t="inlineStr">
        <x:is>
          <x:t xml:space="preserve">土</x:t>
        </x:is>
      </x:c>
      <x:c r="K29" t="inlineStr">
        <x:is>
          <x:t xml:space="preserve">토</x:t>
        </x:is>
      </x:c>
      <x:c r="L29" t="inlineStr">
        <x:is>
          <x:t xml:space="preserve">Sht</x:t>
        </x:is>
      </x:c>
      <x:c r="M29" t="inlineStr">
        <x:is>
          <x:t xml:space="preserve">Cmt</x:t>
        </x:is>
      </x:c>
      <x:c r="N29" t="inlineStr">
        <x:is>
          <x:t xml:space="preserve">周六</x:t>
        </x:is>
      </x:c>
    </x:row>
    <x:row r="30">
      <x:c r="A30" t="inlineStr">
        <x:is>
          <x:t xml:space="preserve">d7</x:t>
        </x:is>
      </x:c>
      <x:c r="B30" t="str">
        <x:f>INDEX($C$30:$N$30,1,$B$1)</x:f>
        <x:v>Sun</x:v>
      </x:c>
      <x:c r="C30" t="inlineStr">
        <x:is>
          <x:t xml:space="preserve">Sun</x:t>
        </x:is>
      </x:c>
      <x:c r="D30" t="inlineStr">
        <x:is>
          <x:t xml:space="preserve">So</x:t>
        </x:is>
      </x:c>
      <x:c r="E30" t="inlineStr">
        <x:is>
          <x:t xml:space="preserve">یکشنبه</x:t>
        </x:is>
      </x:c>
      <x:c r="F30" t="inlineStr">
        <x:is>
          <x:t xml:space="preserve">الأحد</x:t>
        </x:is>
      </x:c>
      <x:c r="G30" t="inlineStr">
        <x:is>
          <x:t xml:space="preserve">Dom</x:t>
        </x:is>
      </x:c>
      <x:c r="H30" t="inlineStr">
        <x:is>
          <x:t xml:space="preserve">Dim</x:t>
        </x:is>
      </x:c>
      <x:c r="I30" t="inlineStr">
        <x:is>
          <x:t xml:space="preserve">Dom</x:t>
        </x:is>
      </x:c>
      <x:c r="J30" t="inlineStr">
        <x:is>
          <x:t xml:space="preserve">日</x:t>
        </x:is>
      </x:c>
      <x:c r="K30" t="inlineStr">
        <x:is>
          <x:t xml:space="preserve">일</x:t>
        </x:is>
      </x:c>
      <x:c r="L30" t="inlineStr">
        <x:is>
          <x:t xml:space="preserve">Die</x:t>
        </x:is>
      </x:c>
      <x:c r="M30" t="inlineStr">
        <x:is>
          <x:t xml:space="preserve">Paz</x:t>
        </x:is>
      </x:c>
      <x:c r="N30" t="inlineStr">
        <x:is>
          <x:t xml:space="preserve">周日</x:t>
        </x:is>
      </x:c>
    </x:row>
    <x:row r="31">
      <x:c r="A31" t="inlineStr">
        <x:is>
          <x:t xml:space="preserve">report_year</x:t>
        </x:is>
      </x:c>
      <x:c r="B31" t="str">
        <x:f>INDEX($C$31:$N$31,1,$B$1)</x:f>
        <x:v>Report year</x:v>
      </x:c>
      <x:c r="C31" t="inlineStr">
        <x:is>
          <x:t xml:space="preserve">Report year</x:t>
        </x:is>
      </x:c>
      <x:c r="D31" t="inlineStr">
        <x:is>
          <x:t xml:space="preserve">Berichtsjahr</x:t>
        </x:is>
      </x:c>
      <x:c r="E31" t="inlineStr">
        <x:is>
          <x:t xml:space="preserve">سال گزارش</x:t>
        </x:is>
      </x:c>
      <x:c r="F31" t="inlineStr">
        <x:is>
          <x:t xml:space="preserve">سنة التقرير</x:t>
        </x:is>
      </x:c>
      <x:c r="G31" t="inlineStr">
        <x:is>
          <x:t xml:space="preserve">Año del informe</x:t>
        </x:is>
      </x:c>
      <x:c r="H31" t="inlineStr">
        <x:is>
          <x:t xml:space="preserve">Année du rapport</x:t>
        </x:is>
      </x:c>
      <x:c r="I31" t="inlineStr">
        <x:is>
          <x:t xml:space="preserve">Anno di riferimento</x:t>
        </x:is>
      </x:c>
      <x:c r="J31" t="inlineStr">
        <x:is>
          <x:t xml:space="preserve">レポート年</x:t>
        </x:is>
      </x:c>
      <x:c r="K31" t="inlineStr">
        <x:is>
          <x:t xml:space="preserve">보고 연도</x:t>
        </x:is>
      </x:c>
      <x:c r="L31" t="inlineStr">
        <x:is>
          <x:t xml:space="preserve">Viti i raportit</x:t>
        </x:is>
      </x:c>
      <x:c r="M31" t="inlineStr">
        <x:is>
          <x:t xml:space="preserve">Rapor yılı</x:t>
        </x:is>
      </x:c>
      <x:c r="N31" t="inlineStr">
        <x:is>
          <x:t xml:space="preserve">报告年份</x:t>
        </x:is>
      </x:c>
    </x:row>
    <x:row r="32">
      <x:c r="A32" t="inlineStr">
        <x:is>
          <x:t xml:space="preserve">deliv_target</x:t>
        </x:is>
      </x:c>
      <x:c r="B32" t="str">
        <x:f>INDEX($C$32:$N$32,1,$B$1)</x:f>
        <x:v>Delivery target</x:v>
      </x:c>
      <x:c r="C32" t="inlineStr">
        <x:is>
          <x:t xml:space="preserve">Delivery target</x:t>
        </x:is>
      </x:c>
      <x:c r="D32" t="inlineStr">
        <x:is>
          <x:t xml:space="preserve">Ziel Lieferquote</x:t>
        </x:is>
      </x:c>
      <x:c r="E32" t="inlineStr">
        <x:is>
          <x:t xml:space="preserve">هدف تحویل به‌موقع</x:t>
        </x:is>
      </x:c>
      <x:c r="F32" t="inlineStr">
        <x:is>
          <x:t xml:space="preserve">هدف التسليم</x:t>
        </x:is>
      </x:c>
      <x:c r="G32" t="inlineStr">
        <x:is>
          <x:t xml:space="preserve">Meta de entrega</x:t>
        </x:is>
      </x:c>
      <x:c r="H32" t="inlineStr">
        <x:is>
          <x:t xml:space="preserve">Objectif de livraison</x:t>
        </x:is>
      </x:c>
      <x:c r="I32" t="inlineStr">
        <x:is>
          <x:t xml:space="preserve">Obiettivo consegne</x:t>
        </x:is>
      </x:c>
      <x:c r="J32" t="inlineStr">
        <x:is>
          <x:t xml:space="preserve">納期遵守目標</x:t>
        </x:is>
      </x:c>
      <x:c r="K32" t="inlineStr">
        <x:is>
          <x:t xml:space="preserve">배송 목표</x:t>
        </x:is>
      </x:c>
      <x:c r="L32" t="inlineStr">
        <x:is>
          <x:t xml:space="preserve">Objektivi i dorëzimit</x:t>
        </x:is>
      </x:c>
      <x:c r="M32" t="inlineStr">
        <x:is>
          <x:t xml:space="preserve">Teslimat hedefi</x:t>
        </x:is>
      </x:c>
      <x:c r="N32" t="inlineStr">
        <x:is>
          <x:t xml:space="preserve">交付目标</x:t>
        </x:is>
      </x:c>
    </x:row>
    <x:row r="33">
      <x:c r="A33" t="inlineStr">
        <x:is>
          <x:t xml:space="preserve">acc_target</x:t>
        </x:is>
      </x:c>
      <x:c r="B33" t="str">
        <x:f>INDEX($C$33:$N$33,1,$B$1)</x:f>
        <x:v>Accuracy target</x:v>
      </x:c>
      <x:c r="C33" t="inlineStr">
        <x:is>
          <x:t xml:space="preserve">Accuracy target</x:t>
        </x:is>
      </x:c>
      <x:c r="D33" t="inlineStr">
        <x:is>
          <x:t xml:space="preserve">Ziel Genauigkeit</x:t>
        </x:is>
      </x:c>
      <x:c r="E33" t="inlineStr">
        <x:is>
          <x:t xml:space="preserve">هدف دقت</x:t>
        </x:is>
      </x:c>
      <x:c r="F33" t="inlineStr">
        <x:is>
          <x:t xml:space="preserve">هدف الدقة</x:t>
        </x:is>
      </x:c>
      <x:c r="G33" t="inlineStr">
        <x:is>
          <x:t xml:space="preserve">Meta de precisión</x:t>
        </x:is>
      </x:c>
      <x:c r="H33" t="inlineStr">
        <x:is>
          <x:t xml:space="preserve">Objectif de précision</x:t>
        </x:is>
      </x:c>
      <x:c r="I33" t="inlineStr">
        <x:is>
          <x:t xml:space="preserve">Obiettivo precisione</x:t>
        </x:is>
      </x:c>
      <x:c r="J33" t="inlineStr">
        <x:is>
          <x:t xml:space="preserve">精度目標</x:t>
        </x:is>
      </x:c>
      <x:c r="K33" t="inlineStr">
        <x:is>
          <x:t xml:space="preserve">정확도 목표</x:t>
        </x:is>
      </x:c>
      <x:c r="L33" t="inlineStr">
        <x:is>
          <x:t xml:space="preserve">Objektivi i saktësisë</x:t>
        </x:is>
      </x:c>
      <x:c r="M33" t="inlineStr">
        <x:is>
          <x:t xml:space="preserve">Doğruluk hedefi</x:t>
        </x:is>
      </x:c>
      <x:c r="N33" t="inlineStr">
        <x:is>
          <x:t xml:space="preserve">准确率目标</x:t>
        </x:is>
      </x:c>
    </x:row>
    <x:row r="34">
      <x:c r="A34" t="inlineStr">
        <x:is>
          <x:t xml:space="preserve">perf_status</x:t>
        </x:is>
      </x:c>
      <x:c r="B34" t="str">
        <x:f>INDEX($C$34:$N$34,1,$B$1)</x:f>
        <x:v>Performance status</x:v>
      </x:c>
      <x:c r="C34" t="inlineStr">
        <x:is>
          <x:t xml:space="preserve">Performance status</x:t>
        </x:is>
      </x:c>
      <x:c r="D34" t="inlineStr">
        <x:is>
          <x:t xml:space="preserve">Leistungsstatus</x:t>
        </x:is>
      </x:c>
      <x:c r="E34" t="inlineStr">
        <x:is>
          <x:t xml:space="preserve">وضعیت عملکرد</x:t>
        </x:is>
      </x:c>
      <x:c r="F34" t="inlineStr">
        <x:is>
          <x:t xml:space="preserve">حالة الأداء</x:t>
        </x:is>
      </x:c>
      <x:c r="G34" t="inlineStr">
        <x:is>
          <x:t xml:space="preserve">Estado del rendimiento</x:t>
        </x:is>
      </x:c>
      <x:c r="H34" t="inlineStr">
        <x:is>
          <x:t xml:space="preserve">État des performances</x:t>
        </x:is>
      </x:c>
      <x:c r="I34" t="inlineStr">
        <x:is>
          <x:t xml:space="preserve">Stato delle prestazioni</x:t>
        </x:is>
      </x:c>
      <x:c r="J34" t="inlineStr">
        <x:is>
          <x:t xml:space="preserve">パフォーマンス状況</x:t>
        </x:is>
      </x:c>
      <x:c r="K34" t="inlineStr">
        <x:is>
          <x:t xml:space="preserve">성과 상태</x:t>
        </x:is>
      </x:c>
      <x:c r="L34" t="inlineStr">
        <x:is>
          <x:t xml:space="preserve">Statusi i performancës</x:t>
        </x:is>
      </x:c>
      <x:c r="M34" t="inlineStr">
        <x:is>
          <x:t xml:space="preserve">Performans durumu</x:t>
        </x:is>
      </x:c>
      <x:c r="N34" t="inlineStr">
        <x:is>
          <x:t xml:space="preserve">绩效状态</x:t>
        </x:is>
      </x:c>
    </x:row>
    <x:row r="35">
      <x:c r="A35" t="inlineStr">
        <x:is>
          <x:t xml:space="preserve">total_value</x:t>
        </x:is>
      </x:c>
      <x:c r="B35" t="str">
        <x:f>INDEX($C$35:$N$35,1,$B$1)</x:f>
        <x:v>Total order value</x:v>
      </x:c>
      <x:c r="C35" t="inlineStr">
        <x:is>
          <x:t xml:space="preserve">Total order value</x:t>
        </x:is>
      </x:c>
      <x:c r="D35" t="inlineStr">
        <x:is>
          <x:t xml:space="preserve">Auftragswert gesamt</x:t>
        </x:is>
      </x:c>
      <x:c r="E35" t="inlineStr">
        <x:is>
          <x:t xml:space="preserve">ارزش کل سفارش‌ها</x:t>
        </x:is>
      </x:c>
      <x:c r="F35" t="inlineStr">
        <x:is>
          <x:t xml:space="preserve">إجمالي قيمة الطلبات</x:t>
        </x:is>
      </x:c>
      <x:c r="G35" t="inlineStr">
        <x:is>
          <x:t xml:space="preserve">Valor total de pedidos</x:t>
        </x:is>
      </x:c>
      <x:c r="H35" t="inlineStr">
        <x:is>
          <x:t xml:space="preserve">Valeur totale des commandes</x:t>
        </x:is>
      </x:c>
      <x:c r="I35" t="inlineStr">
        <x:is>
          <x:t xml:space="preserve">Valore totale ordini</x:t>
        </x:is>
      </x:c>
      <x:c r="J35" t="inlineStr">
        <x:is>
          <x:t xml:space="preserve">注文総額</x:t>
        </x:is>
      </x:c>
      <x:c r="K35" t="inlineStr">
        <x:is>
          <x:t xml:space="preserve">총 주문 금액</x:t>
        </x:is>
      </x:c>
      <x:c r="L35" t="inlineStr">
        <x:is>
          <x:t xml:space="preserve">Vlera totale e porosive</x:t>
        </x:is>
      </x:c>
      <x:c r="M35" t="inlineStr">
        <x:is>
          <x:t xml:space="preserve">Toplam sipariş değeri</x:t>
        </x:is>
      </x:c>
      <x:c r="N35" t="inlineStr">
        <x:is>
          <x:t xml:space="preserve">订单总金额</x:t>
        </x:is>
      </x:c>
    </x:row>
    <x:row r="36">
      <x:c r="A36" t="inlineStr">
        <x:is>
          <x:t xml:space="preserve">mean_delay</x:t>
        </x:is>
      </x:c>
      <x:c r="B36" t="str">
        <x:f>INDEX($C$36:$N$36,1,$B$1)</x:f>
        <x:v>Mean delay · days</x:v>
      </x:c>
      <x:c r="C36" t="inlineStr">
        <x:is>
          <x:t xml:space="preserve">Mean delay · days</x:t>
        </x:is>
      </x:c>
      <x:c r="D36" t="inlineStr">
        <x:is>
          <x:t xml:space="preserve">Mittlerer Verzug · Tage</x:t>
        </x:is>
      </x:c>
      <x:c r="E36" t="inlineStr">
        <x:is>
          <x:t xml:space="preserve">میانگین تأخیر · روز</x:t>
        </x:is>
      </x:c>
      <x:c r="F36" t="inlineStr">
        <x:is>
          <x:t xml:space="preserve">متوسط التأخير · أيام</x:t>
        </x:is>
      </x:c>
      <x:c r="G36" t="inlineStr">
        <x:is>
          <x:t xml:space="preserve">Retraso medio · días</x:t>
        </x:is>
      </x:c>
      <x:c r="H36" t="inlineStr">
        <x:is>
          <x:t xml:space="preserve">Retard moyen · jours</x:t>
        </x:is>
      </x:c>
      <x:c r="I36" t="inlineStr">
        <x:is>
          <x:t xml:space="preserve">Ritardo medio · giorni</x:t>
        </x:is>
      </x:c>
      <x:c r="J36" t="inlineStr">
        <x:is>
          <x:t xml:space="preserve">平均遅延 · 日</x:t>
        </x:is>
      </x:c>
      <x:c r="K36" t="inlineStr">
        <x:is>
          <x:t xml:space="preserve">평균 지연 · 일</x:t>
        </x:is>
      </x:c>
      <x:c r="L36" t="inlineStr">
        <x:is>
          <x:t xml:space="preserve">Vonesa mesatare · ditë</x:t>
        </x:is>
      </x:c>
      <x:c r="M36" t="inlineStr">
        <x:is>
          <x:t xml:space="preserve">Ortalama gecikme · gün</x:t>
        </x:is>
      </x:c>
      <x:c r="N36" t="inlineStr">
        <x:is>
          <x:t xml:space="preserve">平均延迟 · 天</x:t>
        </x:is>
      </x:c>
    </x:row>
    <x:row r="37">
      <x:c r="A37" t="inlineStr">
        <x:is>
          <x:t xml:space="preserve">footer</x:t>
        </x:is>
      </x:c>
      <x:c r="B37" t="str">
        <x:f>INDEX($C$37:$N$37,1,$B$1)</x:f>
        <x:v>KeyOne  •  by Keywan Fakhri  |  https://keywanfakhri.com  |  © 2026.  Internal-use licence.  No resale or removal of attribution.</x:v>
      </x:c>
      <x:c r="C37" t="inlineStr">
        <x:is>
          <x:t xml:space="preserve">KeyOne  •  by Keywan Fakhri  |  https://keywanfakhri.com  |  © 2026.  Internal-use licence.  No resale or removal of attribution.</x:t>
        </x:is>
      </x:c>
      <x:c r="D37" t="inlineStr">
        <x:is>
          <x:t xml:space="preserve">KeyOne  •  von Keywan Fakhri  |  https://keywanfakhri.com  |  © 2026.  Lizenz für interne Nutzung.  Kein Weiterverkauf, Urhebervermerk nicht entfernen.</x:t>
        </x:is>
      </x:c>
      <x:c r="E37" t="inlineStr">
        <x:is>
          <x:t xml:space="preserve">KeyOne  •  ساخته کیوان فخری  |  https://keywanfakhri.com  |  © ۲۰۲۶.  مجوز استفاده داخلی.  فروش مجدد و حذف نام سازنده ممنوع است.</x:t>
        </x:is>
      </x:c>
      <x:c r="F37" t="inlineStr">
        <x:is>
          <x:t xml:space="preserve">KeyOne  •  من إعداد كيوان فخري  |  https://keywanfakhri.com  |  © 2026.  ترخيص للاستخدام الداخلي.  يُمنع إعادة البيع أو حذف الإسناد.</x:t>
        </x:is>
      </x:c>
      <x:c r="G37" t="inlineStr">
        <x:is>
          <x:t xml:space="preserve">KeyOne  •  por Keywan Fakhri  |  https://keywanfakhri.com  |  © 2026.  Licencia de uso interno.  Prohibida la reventa o eliminar la atribución.</x:t>
        </x:is>
      </x:c>
      <x:c r="H37" t="inlineStr">
        <x:is>
          <x:t xml:space="preserve">KeyOne  •  par Keywan Fakhri  |  https://keywanfakhri.com  |  © 2026.  Licence d’usage interne.  Revente et suppression de l’attribution interdites.</x:t>
        </x:is>
      </x:c>
      <x:c r="I37" t="inlineStr">
        <x:is>
          <x:t xml:space="preserve">KeyOne  •  di Keywan Fakhri  |  https://keywanfakhri.com  |  © 2026.  Licenza per uso interno.  Vietata la rivendita o la rimozione dell’attribuzione.</x:t>
        </x:is>
      </x:c>
      <x:c r="J37" t="inlineStr">
        <x:is>
          <x:t xml:space="preserve">KeyOne  •  作成：Keywan Fakhri  |  https://keywanfakhri.com  |  © 2026.  社内利用ライセンス。再販売・クレジット削除は禁止。</x:t>
        </x:is>
      </x:c>
      <x:c r="K37" t="inlineStr">
        <x:is>
          <x:t xml:space="preserve">KeyOne  •  제작: Keywan Fakhri  |  https://keywanfakhri.com  |  © 2026.  내부 사용 라이선스.  재판매 및 저작자 표시 삭제 금지.</x:t>
        </x:is>
      </x:c>
      <x:c r="L37" t="inlineStr">
        <x:is>
          <x:t xml:space="preserve">KeyOne  •  nga Keywan Fakhri  |  https://keywanfakhri.com  |  © 2026.  Licencë për përdorim të brendshëm.  Ndalohet rishitja ose heqja e atribuimit.</x:t>
        </x:is>
      </x:c>
      <x:c r="M37" t="inlineStr">
        <x:is>
          <x:t xml:space="preserve">KeyOne  •  Keywan Fakhri  |  https://keywanfakhri.com  |  © 2026.  Dahili kullanım lisansı.  Yeniden satış ve atıfın kaldırılması yasaktır.</x:t>
        </x:is>
      </x:c>
      <x:c r="N37" t="inlineStr">
        <x:is>
          <x:t xml:space="preserve">KeyOne  •  作者 Keywan Fakhri  |  https://keywanfakhri.com  |  © 2026。  内部使用许可。禁止转售或删除署名。</x:t>
        </x:is>
      </x:c>
    </x:row>
    <x:row r="38">
      <x:c r="A38" t="inlineStr">
        <x:is>
          <x:t xml:space="preserve">dash_hint</x:t>
        </x:is>
      </x:c>
      <x:c r="B38" t="str">
        <x:f>INDEX($C$38:$N$38,1,$B$1)</x:f>
        <x:v>ENTER DATA IN THE ORDERS SHEET  →  A:L  |  LANGUAGE &amp; TARGETS IN SETTINGS</x:v>
      </x:c>
      <x:c r="C38" t="inlineStr">
        <x:is>
          <x:t xml:space="preserve">ENTER DATA IN THE ORDERS SHEET  →  A:L  |  LANGUAGE &amp; TARGETS IN SETTINGS</x:t>
        </x:is>
      </x:c>
      <x:c r="D38" t="inlineStr">
        <x:is>
          <x:t xml:space="preserve">DATEN IM BLATT ORDERS EINGEBEN  →  A:L  |  SPRACHE &amp; ZIELE IN SETTINGS</x:t>
        </x:is>
      </x:c>
      <x:c r="E38" t="inlineStr">
        <x:is>
          <x:t xml:space="preserve">داده‌ها را در شیت Orders وارد کنید  ←  A:L  |  زبان و اهداف در Settings</x:t>
        </x:is>
      </x:c>
      <x:c r="F38" t="inlineStr">
        <x:is>
          <x:t xml:space="preserve">أدخل البيانات في ورقة Orders  ←  A:L  |  اللغة والأهداف في Settings</x:t>
        </x:is>
      </x:c>
      <x:c r="G38" t="inlineStr">
        <x:is>
          <x:t xml:space="preserve">INTRODUCE LOS DATOS EN LA HOJA ORDERS  →  A:L  |  IDIOMA Y METAS EN SETTINGS</x:t>
        </x:is>
      </x:c>
      <x:c r="H38" t="inlineStr">
        <x:is>
          <x:t xml:space="preserve">SAISISSEZ LES DONNÉES DANS ORDERS  →  A:L  |  LANGUE ET OBJECTIFS DANS SETTINGS</x:t>
        </x:is>
      </x:c>
      <x:c r="I38" t="inlineStr">
        <x:is>
          <x:t xml:space="preserve">INSERISCI I DATI NEL FOGLIO ORDERS  →  A:L  |  LINGUA E OBIETTIVI IN SETTINGS</x:t>
        </x:is>
      </x:c>
      <x:c r="J38" t="inlineStr">
        <x:is>
          <x:t xml:space="preserve">データは Orders シートの A:L に入力  |  言語と目標は Settings で設定</x:t>
        </x:is>
      </x:c>
      <x:c r="K38" t="inlineStr">
        <x:is>
          <x:t xml:space="preserve">Orders 시트 A:L에 데이터 입력  |  언어와 목표는 Settings에서 설정</x:t>
        </x:is>
      </x:c>
      <x:c r="L38" t="inlineStr">
        <x:is>
          <x:t xml:space="preserve">FUT TË DHËNAT NË FLETËN ORDERS  →  A:L  |  GJUHA DHE OBJEKTIVAT NË SETTINGS</x:t>
        </x:is>
      </x:c>
      <x:c r="M38" t="inlineStr">
        <x:is>
          <x:t xml:space="preserve">VERİLERİ ORDERS SAYFASINA GİRİN  →  A:L  |  DİL VE HEDEFLER SETTINGS’TE</x:t>
        </x:is>
      </x:c>
      <x:c r="N38" t="inlineStr">
        <x:is>
          <x:t xml:space="preserve">在 Orders 工作表 A:L 列输入数据  |  语言与目标在 Settings 中设置</x:t>
        </x:is>
      </x:c>
    </x:row>
    <x:row r="39">
      <x:c r="A39" t="inlineStr">
        <x:is>
          <x:t xml:space="preserve">o_note1</x:t>
        </x:is>
      </x:c>
      <x:c r="B39" t="str">
        <x:f>INDEX($C$39:$N$39,1,$B$1)</x:f>
        <x:v>Sample data • replace inputs A:L</x:v>
      </x:c>
      <x:c r="C39" t="inlineStr">
        <x:is>
          <x:t xml:space="preserve">Sample data • replace inputs A:L</x:t>
        </x:is>
      </x:c>
      <x:c r="D39" t="inlineStr">
        <x:is>
          <x:t xml:space="preserve">Beispieldaten • Eingaben in A:L ersetzen</x:t>
        </x:is>
      </x:c>
      <x:c r="E39" t="inlineStr">
        <x:is>
          <x:t xml:space="preserve">داده نمونه • ورودی‌های A:L را جایگزین کنید</x:t>
        </x:is>
      </x:c>
      <x:c r="F39" t="inlineStr">
        <x:is>
          <x:t xml:space="preserve">بيانات تجريبية • استبدل المدخلات في A:L</x:t>
        </x:is>
      </x:c>
      <x:c r="G39" t="inlineStr">
        <x:is>
          <x:t xml:space="preserve">Datos de ejemplo • sustituye las entradas A:L</x:t>
        </x:is>
      </x:c>
      <x:c r="H39" t="inlineStr">
        <x:is>
          <x:t xml:space="preserve">Données d’exemple • remplacez les saisies A:L</x:t>
        </x:is>
      </x:c>
      <x:c r="I39" t="inlineStr">
        <x:is>
          <x:t xml:space="preserve">Dati di esempio • sostituisci gli input A:L</x:t>
        </x:is>
      </x:c>
      <x:c r="J39" t="inlineStr">
        <x:is>
          <x:t xml:space="preserve">サンプルデータ • A:L を置き換えてください</x:t>
        </x:is>
      </x:c>
      <x:c r="K39" t="inlineStr">
        <x:is>
          <x:t xml:space="preserve">샘플 데이터 • A:L 입력값을 교체하세요</x:t>
        </x:is>
      </x:c>
      <x:c r="L39" t="inlineStr">
        <x:is>
          <x:t xml:space="preserve">Të dhëna shembull • zëvendësoni hyrjet A:L</x:t>
        </x:is>
      </x:c>
      <x:c r="M39" t="inlineStr">
        <x:is>
          <x:t xml:space="preserve">Örnek veri • A:L girişlerini değiştirin</x:t>
        </x:is>
      </x:c>
      <x:c r="N39" t="inlineStr">
        <x:is>
          <x:t xml:space="preserve">示例数据 • 请替换 A:L 列</x:t>
        </x:is>
      </x:c>
    </x:row>
    <x:row r="40">
      <x:c r="A40" t="inlineStr">
        <x:is>
          <x:t xml:space="preserve">o_note2</x:t>
        </x:is>
      </x:c>
      <x:c r="B40" t="str">
        <x:f>INDEX($C$40:$N$40,1,$B$1)</x:f>
        <x:v>https://keywanfakhri.com   •   Input cells only: A:L. Columns M:R are calculated – do not change them.</x:v>
      </x:c>
      <x:c r="C40" t="inlineStr">
        <x:is>
          <x:t xml:space="preserve">https://keywanfakhri.com   •   Input cells only: A:L. Columns M:R are calculated – do not change them.</x:t>
        </x:is>
      </x:c>
      <x:c r="D40" t="inlineStr">
        <x:is>
          <x:t xml:space="preserve">https://keywanfakhri.com   •   Nur A:L ausfüllen. Spalten M:R werden berechnet – bitte nicht ändern.</x:t>
        </x:is>
      </x:c>
      <x:c r="E40" t="inlineStr">
        <x:is>
          <x:t xml:space="preserve">https://keywanfakhri.com   •   فقط ستون‌های A:L را پر کنید. ستون‌های M:R خودکار محاسبه می‌شوند – تغییر ندهید.</x:t>
        </x:is>
      </x:c>
      <x:c r="F40" t="inlineStr">
        <x:is>
          <x:t xml:space="preserve">https://keywanfakhri.com   •   أدخل البيانات في A:L فقط. الأعمدة M:R محسوبة تلقائيًا – لا تغيّرها.</x:t>
        </x:is>
      </x:c>
      <x:c r="G40" t="inlineStr">
        <x:is>
          <x:t xml:space="preserve">https://keywanfakhri.com   •   Rellena solo A:L. Las columnas M:R se calculan – no las modifiques.</x:t>
        </x:is>
      </x:c>
      <x:c r="H40" t="inlineStr">
        <x:is>
          <x:t xml:space="preserve">https://keywanfakhri.com   •   Saisie uniquement en A:L. Les colonnes M:R sont calculées – ne pas modifier.</x:t>
        </x:is>
      </x:c>
      <x:c r="I40" t="inlineStr">
        <x:is>
          <x:t xml:space="preserve">https://keywanfakhri.com   •   Compila solo A:L. Le colonne M:R sono calcolate – non modificarle.</x:t>
        </x:is>
      </x:c>
      <x:c r="J40" t="inlineStr">
        <x:is>
          <x:t xml:space="preserve">https://keywanfakhri.com   •   入力は A:L のみ。M:R は自動計算のため変更しないでください。</x:t>
        </x:is>
      </x:c>
      <x:c r="K40" t="inlineStr">
        <x:is>
          <x:t xml:space="preserve">https://keywanfakhri.com   •   A:L만 입력하세요. M:R 열은 자동 계산되므로 수정하지 마세요.</x:t>
        </x:is>
      </x:c>
      <x:c r="L40" t="inlineStr">
        <x:is>
          <x:t xml:space="preserve">https://keywanfakhri.com   •   Plotësoni vetëm A:L. Kolonat M:R llogariten – mos i ndryshoni.</x:t>
        </x:is>
      </x:c>
      <x:c r="M40" t="inlineStr">
        <x:is>
          <x:t xml:space="preserve">https://keywanfakhri.com   •   Yalnızca A:L doldurun. M:R sütunları hesaplanır – değiştirmeyin.</x:t>
        </x:is>
      </x:c>
      <x:c r="N40" t="inlineStr">
        <x:is>
          <x:t xml:space="preserve">https://keywanfakhri.com   •   仅填写 A:L 列。M:R 列为自动计算，请勿修改。</x:t>
        </x:is>
      </x:c>
    </x:row>
    <x:row r="41">
      <x:c r="A41" t="inlineStr">
        <x:is>
          <x:t xml:space="preserve">order_id</x:t>
        </x:is>
      </x:c>
      <x:c r="B41" t="str">
        <x:f>INDEX($C$41:$N$41,1,$B$1)</x:f>
        <x:v>Order ID</x:v>
      </x:c>
      <x:c r="C41" t="inlineStr">
        <x:is>
          <x:t xml:space="preserve">Order ID</x:t>
        </x:is>
      </x:c>
      <x:c r="D41" t="inlineStr">
        <x:is>
          <x:t xml:space="preserve">Auftragsnummer</x:t>
        </x:is>
      </x:c>
      <x:c r="E41" t="inlineStr">
        <x:is>
          <x:t xml:space="preserve">شماره سفارش</x:t>
        </x:is>
      </x:c>
      <x:c r="F41" t="inlineStr">
        <x:is>
          <x:t xml:space="preserve">رقم الطلب</x:t>
        </x:is>
      </x:c>
      <x:c r="G41" t="inlineStr">
        <x:is>
          <x:t xml:space="preserve">ID de pedido</x:t>
        </x:is>
      </x:c>
      <x:c r="H41" t="inlineStr">
        <x:is>
          <x:t xml:space="preserve">N° de commande</x:t>
        </x:is>
      </x:c>
      <x:c r="I41" t="inlineStr">
        <x:is>
          <x:t xml:space="preserve">ID ordine</x:t>
        </x:is>
      </x:c>
      <x:c r="J41" t="inlineStr">
        <x:is>
          <x:t xml:space="preserve">注文ID</x:t>
        </x:is>
      </x:c>
      <x:c r="K41" t="inlineStr">
        <x:is>
          <x:t xml:space="preserve">주문 ID</x:t>
        </x:is>
      </x:c>
      <x:c r="L41" t="inlineStr">
        <x:is>
          <x:t xml:space="preserve">ID e porosisë</x:t>
        </x:is>
      </x:c>
      <x:c r="M41" t="inlineStr">
        <x:is>
          <x:t xml:space="preserve">Sipariş no</x:t>
        </x:is>
      </x:c>
      <x:c r="N41" t="inlineStr">
        <x:is>
          <x:t xml:space="preserve">订单编号</x:t>
        </x:is>
      </x:c>
    </x:row>
    <x:row r="42">
      <x:c r="A42" t="inlineStr">
        <x:is>
          <x:t xml:space="preserve">order_date</x:t>
        </x:is>
      </x:c>
      <x:c r="B42" t="str">
        <x:f>INDEX($C$42:$N$42,1,$B$1)</x:f>
        <x:v>Order date</x:v>
      </x:c>
      <x:c r="C42" t="inlineStr">
        <x:is>
          <x:t xml:space="preserve">Order date</x:t>
        </x:is>
      </x:c>
      <x:c r="D42" t="inlineStr">
        <x:is>
          <x:t xml:space="preserve">Auftragsdatum</x:t>
        </x:is>
      </x:c>
      <x:c r="E42" t="inlineStr">
        <x:is>
          <x:t xml:space="preserve">تاریخ سفارش</x:t>
        </x:is>
      </x:c>
      <x:c r="F42" t="inlineStr">
        <x:is>
          <x:t xml:space="preserve">تاريخ الطلب</x:t>
        </x:is>
      </x:c>
      <x:c r="G42" t="inlineStr">
        <x:is>
          <x:t xml:space="preserve">Fecha de pedido</x:t>
        </x:is>
      </x:c>
      <x:c r="H42" t="inlineStr">
        <x:is>
          <x:t xml:space="preserve">Date de commande</x:t>
        </x:is>
      </x:c>
      <x:c r="I42" t="inlineStr">
        <x:is>
          <x:t xml:space="preserve">Data ordine</x:t>
        </x:is>
      </x:c>
      <x:c r="J42" t="inlineStr">
        <x:is>
          <x:t xml:space="preserve">注文日</x:t>
        </x:is>
      </x:c>
      <x:c r="K42" t="inlineStr">
        <x:is>
          <x:t xml:space="preserve">주문일</x:t>
        </x:is>
      </x:c>
      <x:c r="L42" t="inlineStr">
        <x:is>
          <x:t xml:space="preserve">Data e porosisë</x:t>
        </x:is>
      </x:c>
      <x:c r="M42" t="inlineStr">
        <x:is>
          <x:t xml:space="preserve">Sipariş tarihi</x:t>
        </x:is>
      </x:c>
      <x:c r="N42" t="inlineStr">
        <x:is>
          <x:t xml:space="preserve">订单日期</x:t>
        </x:is>
      </x:c>
    </x:row>
    <x:row r="43">
      <x:c r="A43" t="inlineStr">
        <x:is>
          <x:t xml:space="preserve">hour</x:t>
        </x:is>
      </x:c>
      <x:c r="B43" t="str">
        <x:f>INDEX($C$43:$N$43,1,$B$1)</x:f>
        <x:v>Hour</x:v>
      </x:c>
      <x:c r="C43" t="inlineStr">
        <x:is>
          <x:t xml:space="preserve">Hour</x:t>
        </x:is>
      </x:c>
      <x:c r="D43" t="inlineStr">
        <x:is>
          <x:t xml:space="preserve">Stunde</x:t>
        </x:is>
      </x:c>
      <x:c r="E43" t="inlineStr">
        <x:is>
          <x:t xml:space="preserve">ساعت</x:t>
        </x:is>
      </x:c>
      <x:c r="F43" t="inlineStr">
        <x:is>
          <x:t xml:space="preserve">الساعة</x:t>
        </x:is>
      </x:c>
      <x:c r="G43" t="inlineStr">
        <x:is>
          <x:t xml:space="preserve">Hora</x:t>
        </x:is>
      </x:c>
      <x:c r="H43" t="inlineStr">
        <x:is>
          <x:t xml:space="preserve">Heure</x:t>
        </x:is>
      </x:c>
      <x:c r="I43" t="inlineStr">
        <x:is>
          <x:t xml:space="preserve">Ora</x:t>
        </x:is>
      </x:c>
      <x:c r="J43" t="inlineStr">
        <x:is>
          <x:t xml:space="preserve">時刻</x:t>
        </x:is>
      </x:c>
      <x:c r="K43" t="inlineStr">
        <x:is>
          <x:t xml:space="preserve">시간</x:t>
        </x:is>
      </x:c>
      <x:c r="L43" t="inlineStr">
        <x:is>
          <x:t xml:space="preserve">Ora</x:t>
        </x:is>
      </x:c>
      <x:c r="M43" t="inlineStr">
        <x:is>
          <x:t xml:space="preserve">Saat</x:t>
        </x:is>
      </x:c>
      <x:c r="N43" t="inlineStr">
        <x:is>
          <x:t xml:space="preserve">时段</x:t>
        </x:is>
      </x:c>
    </x:row>
    <x:row r="44">
      <x:c r="A44" t="inlineStr">
        <x:is>
          <x:t xml:space="preserve">promised</x:t>
        </x:is>
      </x:c>
      <x:c r="B44" t="str">
        <x:f>INDEX($C$44:$N$44,1,$B$1)</x:f>
        <x:v>Promised date</x:v>
      </x:c>
      <x:c r="C44" t="inlineStr">
        <x:is>
          <x:t xml:space="preserve">Promised date</x:t>
        </x:is>
      </x:c>
      <x:c r="D44" t="inlineStr">
        <x:is>
          <x:t xml:space="preserve">Zugesagtes Datum</x:t>
        </x:is>
      </x:c>
      <x:c r="E44" t="inlineStr">
        <x:is>
          <x:t xml:space="preserve">تاریخ وعده‌شده</x:t>
        </x:is>
      </x:c>
      <x:c r="F44" t="inlineStr">
        <x:is>
          <x:t xml:space="preserve">التاريخ الموعود</x:t>
        </x:is>
      </x:c>
      <x:c r="G44" t="inlineStr">
        <x:is>
          <x:t xml:space="preserve">Fecha prometida</x:t>
        </x:is>
      </x:c>
      <x:c r="H44" t="inlineStr">
        <x:is>
          <x:t xml:space="preserve">Date promise</x:t>
        </x:is>
      </x:c>
      <x:c r="I44" t="inlineStr">
        <x:is>
          <x:t xml:space="preserve">Data promessa</x:t>
        </x:is>
      </x:c>
      <x:c r="J44" t="inlineStr">
        <x:is>
          <x:t xml:space="preserve">予定納期</x:t>
        </x:is>
      </x:c>
      <x:c r="K44" t="inlineStr">
        <x:is>
          <x:t xml:space="preserve">약속일</x:t>
        </x:is>
      </x:c>
      <x:c r="L44" t="inlineStr">
        <x:is>
          <x:t xml:space="preserve">Data e premtuar</x:t>
        </x:is>
      </x:c>
      <x:c r="M44" t="inlineStr">
        <x:is>
          <x:t xml:space="preserve">Taahhüt tarihi</x:t>
        </x:is>
      </x:c>
      <x:c r="N44" t="inlineStr">
        <x:is>
          <x:t xml:space="preserve">承诺日期</x:t>
        </x:is>
      </x:c>
    </x:row>
    <x:row r="45">
      <x:c r="A45" t="inlineStr">
        <x:is>
          <x:t xml:space="preserve">delivered</x:t>
        </x:is>
      </x:c>
      <x:c r="B45" t="str">
        <x:f>INDEX($C$45:$N$45,1,$B$1)</x:f>
        <x:v>Delivered date</x:v>
      </x:c>
      <x:c r="C45" t="inlineStr">
        <x:is>
          <x:t xml:space="preserve">Delivered date</x:t>
        </x:is>
      </x:c>
      <x:c r="D45" t="inlineStr">
        <x:is>
          <x:t xml:space="preserve">Lieferdatum</x:t>
        </x:is>
      </x:c>
      <x:c r="E45" t="inlineStr">
        <x:is>
          <x:t xml:space="preserve">تاریخ تحویل</x:t>
        </x:is>
      </x:c>
      <x:c r="F45" t="inlineStr">
        <x:is>
          <x:t xml:space="preserve">تاريخ التسليم</x:t>
        </x:is>
      </x:c>
      <x:c r="G45" t="inlineStr">
        <x:is>
          <x:t xml:space="preserve">Fecha de entrega</x:t>
        </x:is>
      </x:c>
      <x:c r="H45" t="inlineStr">
        <x:is>
          <x:t xml:space="preserve">Date de livraison</x:t>
        </x:is>
      </x:c>
      <x:c r="I45" t="inlineStr">
        <x:is>
          <x:t xml:space="preserve">Data di consegna</x:t>
        </x:is>
      </x:c>
      <x:c r="J45" t="inlineStr">
        <x:is>
          <x:t xml:space="preserve">納品日</x:t>
        </x:is>
      </x:c>
      <x:c r="K45" t="inlineStr">
        <x:is>
          <x:t xml:space="preserve">배송일</x:t>
        </x:is>
      </x:c>
      <x:c r="L45" t="inlineStr">
        <x:is>
          <x:t xml:space="preserve">Data e dorëzimit</x:t>
        </x:is>
      </x:c>
      <x:c r="M45" t="inlineStr">
        <x:is>
          <x:t xml:space="preserve">Teslim tarihi</x:t>
        </x:is>
      </x:c>
      <x:c r="N45" t="inlineStr">
        <x:is>
          <x:t xml:space="preserve">交付日期</x:t>
        </x:is>
      </x:c>
    </x:row>
    <x:row r="46">
      <x:c r="A46" t="inlineStr">
        <x:is>
          <x:t xml:space="preserve">zone</x:t>
        </x:is>
      </x:c>
      <x:c r="B46" t="str">
        <x:f>INDEX($C$46:$N$46,1,$B$1)</x:f>
        <x:v>Zone</x:v>
      </x:c>
      <x:c r="C46" t="inlineStr">
        <x:is>
          <x:t xml:space="preserve">Zone</x:t>
        </x:is>
      </x:c>
      <x:c r="D46" t="inlineStr">
        <x:is>
          <x:t xml:space="preserve">Lagerzone</x:t>
        </x:is>
      </x:c>
      <x:c r="E46" t="inlineStr">
        <x:is>
          <x:t xml:space="preserve">ناحیه انبار</x:t>
        </x:is>
      </x:c>
      <x:c r="F46" t="inlineStr">
        <x:is>
          <x:t xml:space="preserve">المنطقة</x:t>
        </x:is>
      </x:c>
      <x:c r="G46" t="inlineStr">
        <x:is>
          <x:t xml:space="preserve">Zona</x:t>
        </x:is>
      </x:c>
      <x:c r="H46" t="inlineStr">
        <x:is>
          <x:t xml:space="preserve">Zone</x:t>
        </x:is>
      </x:c>
      <x:c r="I46" t="inlineStr">
        <x:is>
          <x:t xml:space="preserve">Zona</x:t>
        </x:is>
      </x:c>
      <x:c r="J46" t="inlineStr">
        <x:is>
          <x:t xml:space="preserve">ゾーン</x:t>
        </x:is>
      </x:c>
      <x:c r="K46" t="inlineStr">
        <x:is>
          <x:t xml:space="preserve">구역</x:t>
        </x:is>
      </x:c>
      <x:c r="L46" t="inlineStr">
        <x:is>
          <x:t xml:space="preserve">Zona</x:t>
        </x:is>
      </x:c>
      <x:c r="M46" t="inlineStr">
        <x:is>
          <x:t xml:space="preserve">Bölge</x:t>
        </x:is>
      </x:c>
      <x:c r="N46" t="inlineStr">
        <x:is>
          <x:t xml:space="preserve">库区</x:t>
        </x:is>
      </x:c>
    </x:row>
    <x:row r="47">
      <x:c r="A47" t="inlineStr">
        <x:is>
          <x:t xml:space="preserve">picker</x:t>
        </x:is>
      </x:c>
      <x:c r="B47" t="str">
        <x:f>INDEX($C$47:$N$47,1,$B$1)</x:f>
        <x:v>Picker</x:v>
      </x:c>
      <x:c r="C47" t="inlineStr">
        <x:is>
          <x:t xml:space="preserve">Picker</x:t>
        </x:is>
      </x:c>
      <x:c r="D47" t="inlineStr">
        <x:is>
          <x:t xml:space="preserve">Kommissionierer</x:t>
        </x:is>
      </x:c>
      <x:c r="E47" t="inlineStr">
        <x:is>
          <x:t xml:space="preserve">مسئول برداشت</x:t>
        </x:is>
      </x:c>
      <x:c r="F47" t="inlineStr">
        <x:is>
          <x:t xml:space="preserve">العامل</x:t>
        </x:is>
      </x:c>
      <x:c r="G47" t="inlineStr">
        <x:is>
          <x:t xml:space="preserve">Preparador</x:t>
        </x:is>
      </x:c>
      <x:c r="H47" t="inlineStr">
        <x:is>
          <x:t xml:space="preserve">Préparateur</x:t>
        </x:is>
      </x:c>
      <x:c r="I47" t="inlineStr">
        <x:is>
          <x:t xml:space="preserve">Addetto al prelievo</x:t>
        </x:is>
      </x:c>
      <x:c r="J47" t="inlineStr">
        <x:is>
          <x:t xml:space="preserve">ピッカー</x:t>
        </x:is>
      </x:c>
      <x:c r="K47" t="inlineStr">
        <x:is>
          <x:t xml:space="preserve">피커</x:t>
        </x:is>
      </x:c>
      <x:c r="L47" t="inlineStr">
        <x:is>
          <x:t xml:space="preserve">Përgatitësi</x:t>
        </x:is>
      </x:c>
      <x:c r="M47" t="inlineStr">
        <x:is>
          <x:t xml:space="preserve">Toplayıcı</x:t>
        </x:is>
      </x:c>
      <x:c r="N47" t="inlineStr">
        <x:is>
          <x:t xml:space="preserve">拣货员</x:t>
        </x:is>
      </x:c>
    </x:row>
    <x:row r="48">
      <x:c r="A48" t="inlineStr">
        <x:is>
          <x:t xml:space="preserve">items_ord</x:t>
        </x:is>
      </x:c>
      <x:c r="B48" t="str">
        <x:f>INDEX($C$48:$N$48,1,$B$1)</x:f>
        <x:v>Items ordered</x:v>
      </x:c>
      <x:c r="C48" t="inlineStr">
        <x:is>
          <x:t xml:space="preserve">Items ordered</x:t>
        </x:is>
      </x:c>
      <x:c r="D48" t="inlineStr">
        <x:is>
          <x:t xml:space="preserve">Positionen gesamt</x:t>
        </x:is>
      </x:c>
      <x:c r="E48" t="inlineStr">
        <x:is>
          <x:t xml:space="preserve">اقلام سفارش</x:t>
        </x:is>
      </x:c>
      <x:c r="F48" t="inlineStr">
        <x:is>
          <x:t xml:space="preserve">العناصر المطلوبة</x:t>
        </x:is>
      </x:c>
      <x:c r="G48" t="inlineStr">
        <x:is>
          <x:t xml:space="preserve">Artículos pedidos</x:t>
        </x:is>
      </x:c>
      <x:c r="H48" t="inlineStr">
        <x:is>
          <x:t xml:space="preserve">Articles commandés</x:t>
        </x:is>
      </x:c>
      <x:c r="I48" t="inlineStr">
        <x:is>
          <x:t xml:space="preserve">Articoli ordinati</x:t>
        </x:is>
      </x:c>
      <x:c r="J48" t="inlineStr">
        <x:is>
          <x:t xml:space="preserve">注文品目数</x:t>
        </x:is>
      </x:c>
      <x:c r="K48" t="inlineStr">
        <x:is>
          <x:t xml:space="preserve">주문 품목</x:t>
        </x:is>
      </x:c>
      <x:c r="L48" t="inlineStr">
        <x:is>
          <x:t xml:space="preserve">Artikuj të porositur</x:t>
        </x:is>
      </x:c>
      <x:c r="M48" t="inlineStr">
        <x:is>
          <x:t xml:space="preserve">Sipariş kalemi</x:t>
        </x:is>
      </x:c>
      <x:c r="N48" t="inlineStr">
        <x:is>
          <x:t xml:space="preserve">订单件数</x:t>
        </x:is>
      </x:c>
    </x:row>
    <x:row r="49">
      <x:c r="A49" t="inlineStr">
        <x:is>
          <x:t xml:space="preserve">items_ok</x:t>
        </x:is>
      </x:c>
      <x:c r="B49" t="str">
        <x:f>INDEX($C$49:$N$49,1,$B$1)</x:f>
        <x:v>Items correct</x:v>
      </x:c>
      <x:c r="C49" t="inlineStr">
        <x:is>
          <x:t xml:space="preserve">Items correct</x:t>
        </x:is>
      </x:c>
      <x:c r="D49" t="inlineStr">
        <x:is>
          <x:t xml:space="preserve">Positionen korrekt</x:t>
        </x:is>
      </x:c>
      <x:c r="E49" t="inlineStr">
        <x:is>
          <x:t xml:space="preserve">اقلام درست</x:t>
        </x:is>
      </x:c>
      <x:c r="F49" t="inlineStr">
        <x:is>
          <x:t xml:space="preserve">العناصر الصحيحة</x:t>
        </x:is>
      </x:c>
      <x:c r="G49" t="inlineStr">
        <x:is>
          <x:t xml:space="preserve">Artículos correctos</x:t>
        </x:is>
      </x:c>
      <x:c r="H49" t="inlineStr">
        <x:is>
          <x:t xml:space="preserve">Articles corrects</x:t>
        </x:is>
      </x:c>
      <x:c r="I49" t="inlineStr">
        <x:is>
          <x:t xml:space="preserve">Articoli corretti</x:t>
        </x:is>
      </x:c>
      <x:c r="J49" t="inlineStr">
        <x:is>
          <x:t xml:space="preserve">正確な品目数</x:t>
        </x:is>
      </x:c>
      <x:c r="K49" t="inlineStr">
        <x:is>
          <x:t xml:space="preserve">정확한 품목</x:t>
        </x:is>
      </x:c>
      <x:c r="L49" t="inlineStr">
        <x:is>
          <x:t xml:space="preserve">Artikuj të saktë</x:t>
        </x:is>
      </x:c>
      <x:c r="M49" t="inlineStr">
        <x:is>
          <x:t xml:space="preserve">Doğru kalem</x:t>
        </x:is>
      </x:c>
      <x:c r="N49" t="inlineStr">
        <x:is>
          <x:t xml:space="preserve">正确件数</x:t>
        </x:is>
      </x:c>
    </x:row>
    <x:row r="50">
      <x:c r="A50" t="inlineStr">
        <x:is>
          <x:t xml:space="preserve">value</x:t>
        </x:is>
      </x:c>
      <x:c r="B50" t="str">
        <x:f>INDEX($C$50:$N$50,1,$B$1)</x:f>
        <x:v>Order value (EUR)</x:v>
      </x:c>
      <x:c r="C50" t="inlineStr">
        <x:is>
          <x:t xml:space="preserve">Order value (EUR)</x:t>
        </x:is>
      </x:c>
      <x:c r="D50" t="inlineStr">
        <x:is>
          <x:t xml:space="preserve">Auftragswert (EUR)</x:t>
        </x:is>
      </x:c>
      <x:c r="E50" t="inlineStr">
        <x:is>
          <x:t xml:space="preserve">ارزش سفارش (یورو)</x:t>
        </x:is>
      </x:c>
      <x:c r="F50" t="inlineStr">
        <x:is>
          <x:t xml:space="preserve">قيمة الطلب (يورو)</x:t>
        </x:is>
      </x:c>
      <x:c r="G50" t="inlineStr">
        <x:is>
          <x:t xml:space="preserve">Valor del pedido (EUR)</x:t>
        </x:is>
      </x:c>
      <x:c r="H50" t="inlineStr">
        <x:is>
          <x:t xml:space="preserve">Valeur de commande (EUR)</x:t>
        </x:is>
      </x:c>
      <x:c r="I50" t="inlineStr">
        <x:is>
          <x:t xml:space="preserve">Valore ordine (EUR)</x:t>
        </x:is>
      </x:c>
      <x:c r="J50" t="inlineStr">
        <x:is>
          <x:t xml:space="preserve">注文金額 (EUR)</x:t>
        </x:is>
      </x:c>
      <x:c r="K50" t="inlineStr">
        <x:is>
          <x:t xml:space="preserve">주문 금액 (EUR)</x:t>
        </x:is>
      </x:c>
      <x:c r="L50" t="inlineStr">
        <x:is>
          <x:t xml:space="preserve">Vlera e porosisë (EUR)</x:t>
        </x:is>
      </x:c>
      <x:c r="M50" t="inlineStr">
        <x:is>
          <x:t xml:space="preserve">Sipariş tutarı (EUR)</x:t>
        </x:is>
      </x:c>
      <x:c r="N50" t="inlineStr">
        <x:is>
          <x:t xml:space="preserve">订单金额 (EUR)</x:t>
        </x:is>
      </x:c>
    </x:row>
    <x:row r="51">
      <x:c r="A51" t="inlineStr">
        <x:is>
          <x:t xml:space="preserve">reason</x:t>
        </x:is>
      </x:c>
      <x:c r="B51" t="str">
        <x:f>INDEX($C$51:$N$51,1,$B$1)</x:f>
        <x:v>Delay reason</x:v>
      </x:c>
      <x:c r="C51" t="inlineStr">
        <x:is>
          <x:t xml:space="preserve">Delay reason</x:t>
        </x:is>
      </x:c>
      <x:c r="D51" t="inlineStr">
        <x:is>
          <x:t xml:space="preserve">Verzögerungsgrund</x:t>
        </x:is>
      </x:c>
      <x:c r="E51" t="inlineStr">
        <x:is>
          <x:t xml:space="preserve">دلیل تأخیر</x:t>
        </x:is>
      </x:c>
      <x:c r="F51" t="inlineStr">
        <x:is>
          <x:t xml:space="preserve">سبب التأخير</x:t>
        </x:is>
      </x:c>
      <x:c r="G51" t="inlineStr">
        <x:is>
          <x:t xml:space="preserve">Motivo del retraso</x:t>
        </x:is>
      </x:c>
      <x:c r="H51" t="inlineStr">
        <x:is>
          <x:t xml:space="preserve">Cause du retard</x:t>
        </x:is>
      </x:c>
      <x:c r="I51" t="inlineStr">
        <x:is>
          <x:t xml:space="preserve">Motivo del ritardo</x:t>
        </x:is>
      </x:c>
      <x:c r="J51" t="inlineStr">
        <x:is>
          <x:t xml:space="preserve">遅延理由</x:t>
        </x:is>
      </x:c>
      <x:c r="K51" t="inlineStr">
        <x:is>
          <x:t xml:space="preserve">지연 사유</x:t>
        </x:is>
      </x:c>
      <x:c r="L51" t="inlineStr">
        <x:is>
          <x:t xml:space="preserve">Arsyeja e vonesës</x:t>
        </x:is>
      </x:c>
      <x:c r="M51" t="inlineStr">
        <x:is>
          <x:t xml:space="preserve">Gecikme nedeni</x:t>
        </x:is>
      </x:c>
      <x:c r="N51" t="inlineStr">
        <x:is>
          <x:t xml:space="preserve">延迟原因</x:t>
        </x:is>
      </x:c>
    </x:row>
    <x:row r="52">
      <x:c r="A52" t="inlineStr">
        <x:is>
          <x:t xml:space="preserve">notes</x:t>
        </x:is>
      </x:c>
      <x:c r="B52" t="str">
        <x:f>INDEX($C$52:$N$52,1,$B$1)</x:f>
        <x:v>Notes</x:v>
      </x:c>
      <x:c r="C52" t="inlineStr">
        <x:is>
          <x:t xml:space="preserve">Notes</x:t>
        </x:is>
      </x:c>
      <x:c r="D52" t="inlineStr">
        <x:is>
          <x:t xml:space="preserve">Notizen</x:t>
        </x:is>
      </x:c>
      <x:c r="E52" t="inlineStr">
        <x:is>
          <x:t xml:space="preserve">توضیحات</x:t>
        </x:is>
      </x:c>
      <x:c r="F52" t="inlineStr">
        <x:is>
          <x:t xml:space="preserve">ملاحظات</x:t>
        </x:is>
      </x:c>
      <x:c r="G52" t="inlineStr">
        <x:is>
          <x:t xml:space="preserve">Notas</x:t>
        </x:is>
      </x:c>
      <x:c r="H52" t="inlineStr">
        <x:is>
          <x:t xml:space="preserve">Notes</x:t>
        </x:is>
      </x:c>
      <x:c r="I52" t="inlineStr">
        <x:is>
          <x:t xml:space="preserve">Note</x:t>
        </x:is>
      </x:c>
      <x:c r="J52" t="inlineStr">
        <x:is>
          <x:t xml:space="preserve">メモ</x:t>
        </x:is>
      </x:c>
      <x:c r="K52" t="inlineStr">
        <x:is>
          <x:t xml:space="preserve">메모</x:t>
        </x:is>
      </x:c>
      <x:c r="L52" t="inlineStr">
        <x:is>
          <x:t xml:space="preserve">Shënime</x:t>
        </x:is>
      </x:c>
      <x:c r="M52" t="inlineStr">
        <x:is>
          <x:t xml:space="preserve">Notlar</x:t>
        </x:is>
      </x:c>
      <x:c r="N52" t="inlineStr">
        <x:is>
          <x:t xml:space="preserve">备注</x:t>
        </x:is>
      </x:c>
    </x:row>
    <x:row r="53">
      <x:c r="A53" t="inlineStr">
        <x:is>
          <x:t xml:space="preserve">ontime_flag</x:t>
        </x:is>
      </x:c>
      <x:c r="B53" t="str">
        <x:f>INDEX($C$53:$N$53,1,$B$1)</x:f>
        <x:v>On-time flag</x:v>
      </x:c>
      <x:c r="C53" t="inlineStr">
        <x:is>
          <x:t xml:space="preserve">On-time flag</x:t>
        </x:is>
      </x:c>
      <x:c r="D53" t="inlineStr">
        <x:is>
          <x:t xml:space="preserve">Pünktlich-Kennzeichen</x:t>
        </x:is>
      </x:c>
      <x:c r="E53" t="inlineStr">
        <x:is>
          <x:t xml:space="preserve">شاخص به‌موقع</x:t>
        </x:is>
      </x:c>
      <x:c r="F53" t="inlineStr">
        <x:is>
          <x:t xml:space="preserve">مؤشر الالتزام</x:t>
        </x:is>
      </x:c>
      <x:c r="G53" t="inlineStr">
        <x:is>
          <x:t xml:space="preserve">Indicador de puntualidad</x:t>
        </x:is>
      </x:c>
      <x:c r="H53" t="inlineStr">
        <x:is>
          <x:t xml:space="preserve">Indicateur de ponctualité</x:t>
        </x:is>
      </x:c>
      <x:c r="I53" t="inlineStr">
        <x:is>
          <x:t xml:space="preserve">Indicatore di puntualità</x:t>
        </x:is>
      </x:c>
      <x:c r="J53" t="inlineStr">
        <x:is>
          <x:t xml:space="preserve">納期内フラグ</x:t>
        </x:is>
      </x:c>
      <x:c r="K53" t="inlineStr">
        <x:is>
          <x:t xml:space="preserve">정시 여부</x:t>
        </x:is>
      </x:c>
      <x:c r="L53" t="inlineStr">
        <x:is>
          <x:t xml:space="preserve">Shenja në kohë</x:t>
        </x:is>
      </x:c>
      <x:c r="M53" t="inlineStr">
        <x:is>
          <x:t xml:space="preserve">Zamanında işareti</x:t>
        </x:is>
      </x:c>
      <x:c r="N53" t="inlineStr">
        <x:is>
          <x:t xml:space="preserve">准时标记</x:t>
        </x:is>
      </x:c>
    </x:row>
    <x:row r="54">
      <x:c r="A54" t="inlineStr">
        <x:is>
          <x:t xml:space="preserve">pick_acc_s</x:t>
        </x:is>
      </x:c>
      <x:c r="B54" t="str">
        <x:f>INDEX($C$54:$N$54,1,$B$1)</x:f>
        <x:v>Pick accuracy</x:v>
      </x:c>
      <x:c r="C54" t="inlineStr">
        <x:is>
          <x:t xml:space="preserve">Pick accuracy</x:t>
        </x:is>
      </x:c>
      <x:c r="D54" t="inlineStr">
        <x:is>
          <x:t xml:space="preserve">Genauigkeit</x:t>
        </x:is>
      </x:c>
      <x:c r="E54" t="inlineStr">
        <x:is>
          <x:t xml:space="preserve">دقت برداشت</x:t>
        </x:is>
      </x:c>
      <x:c r="F54" t="inlineStr">
        <x:is>
          <x:t xml:space="preserve">دقة التجهيز</x:t>
        </x:is>
      </x:c>
      <x:c r="G54" t="inlineStr">
        <x:is>
          <x:t xml:space="preserve">Precisión</x:t>
        </x:is>
      </x:c>
      <x:c r="H54" t="inlineStr">
        <x:is>
          <x:t xml:space="preserve">Précision</x:t>
        </x:is>
      </x:c>
      <x:c r="I54" t="inlineStr">
        <x:is>
          <x:t xml:space="preserve">Precisione</x:t>
        </x:is>
      </x:c>
      <x:c r="J54" t="inlineStr">
        <x:is>
          <x:t xml:space="preserve">ピッキング精度</x:t>
        </x:is>
      </x:c>
      <x:c r="K54" t="inlineStr">
        <x:is>
          <x:t xml:space="preserve">피킹 정확도</x:t>
        </x:is>
      </x:c>
      <x:c r="L54" t="inlineStr">
        <x:is>
          <x:t xml:space="preserve">Saktësia</x:t>
        </x:is>
      </x:c>
      <x:c r="M54" t="inlineStr">
        <x:is>
          <x:t xml:space="preserve">Doğruluk</x:t>
        </x:is>
      </x:c>
      <x:c r="N54" t="inlineStr">
        <x:is>
          <x:t xml:space="preserve">拣货准确率</x:t>
        </x:is>
      </x:c>
    </x:row>
    <x:row r="55">
      <x:c r="A55" t="inlineStr">
        <x:is>
          <x:t xml:space="preserve">delay_days</x:t>
        </x:is>
      </x:c>
      <x:c r="B55" t="str">
        <x:f>INDEX($C$55:$N$55,1,$B$1)</x:f>
        <x:v>Delay days</x:v>
      </x:c>
      <x:c r="C55" t="inlineStr">
        <x:is>
          <x:t xml:space="preserve">Delay days</x:t>
        </x:is>
      </x:c>
      <x:c r="D55" t="inlineStr">
        <x:is>
          <x:t xml:space="preserve">Verzugstage</x:t>
        </x:is>
      </x:c>
      <x:c r="E55" t="inlineStr">
        <x:is>
          <x:t xml:space="preserve">روزهای تأخیر</x:t>
        </x:is>
      </x:c>
      <x:c r="F55" t="inlineStr">
        <x:is>
          <x:t xml:space="preserve">أيام التأخير</x:t>
        </x:is>
      </x:c>
      <x:c r="G55" t="inlineStr">
        <x:is>
          <x:t xml:space="preserve">Días de retraso</x:t>
        </x:is>
      </x:c>
      <x:c r="H55" t="inlineStr">
        <x:is>
          <x:t xml:space="preserve">Jours de retard</x:t>
        </x:is>
      </x:c>
      <x:c r="I55" t="inlineStr">
        <x:is>
          <x:t xml:space="preserve">Giorni di ritardo</x:t>
        </x:is>
      </x:c>
      <x:c r="J55" t="inlineStr">
        <x:is>
          <x:t xml:space="preserve">遅延日数</x:t>
        </x:is>
      </x:c>
      <x:c r="K55" t="inlineStr">
        <x:is>
          <x:t xml:space="preserve">지연 일수</x:t>
        </x:is>
      </x:c>
      <x:c r="L55" t="inlineStr">
        <x:is>
          <x:t xml:space="preserve">Ditë vonese</x:t>
        </x:is>
      </x:c>
      <x:c r="M55" t="inlineStr">
        <x:is>
          <x:t xml:space="preserve">Gecikme günü</x:t>
        </x:is>
      </x:c>
      <x:c r="N55" t="inlineStr">
        <x:is>
          <x:t xml:space="preserve">延迟天数</x:t>
        </x:is>
      </x:c>
    </x:row>
    <x:row r="56">
      <x:c r="A56" t="inlineStr">
        <x:is>
          <x:t xml:space="preserve">weekday</x:t>
        </x:is>
      </x:c>
      <x:c r="B56" t="str">
        <x:f>INDEX($C$56:$N$56,1,$B$1)</x:f>
        <x:v>Weekday</x:v>
      </x:c>
      <x:c r="C56" t="inlineStr">
        <x:is>
          <x:t xml:space="preserve">Weekday</x:t>
        </x:is>
      </x:c>
      <x:c r="D56" t="inlineStr">
        <x:is>
          <x:t xml:space="preserve">Wochentag</x:t>
        </x:is>
      </x:c>
      <x:c r="E56" t="inlineStr">
        <x:is>
          <x:t xml:space="preserve">روز هفته</x:t>
        </x:is>
      </x:c>
      <x:c r="F56" t="inlineStr">
        <x:is>
          <x:t xml:space="preserve">يوم الأسبوع</x:t>
        </x:is>
      </x:c>
      <x:c r="G56" t="inlineStr">
        <x:is>
          <x:t xml:space="preserve">Día de la semana</x:t>
        </x:is>
      </x:c>
      <x:c r="H56" t="inlineStr">
        <x:is>
          <x:t xml:space="preserve">Jour de la semaine</x:t>
        </x:is>
      </x:c>
      <x:c r="I56" t="inlineStr">
        <x:is>
          <x:t xml:space="preserve">Giorno della settimana</x:t>
        </x:is>
      </x:c>
      <x:c r="J56" t="inlineStr">
        <x:is>
          <x:t xml:space="preserve">曜日</x:t>
        </x:is>
      </x:c>
      <x:c r="K56" t="inlineStr">
        <x:is>
          <x:t xml:space="preserve">요일</x:t>
        </x:is>
      </x:c>
      <x:c r="L56" t="inlineStr">
        <x:is>
          <x:t xml:space="preserve">Dita e javës</x:t>
        </x:is>
      </x:c>
      <x:c r="M56" t="inlineStr">
        <x:is>
          <x:t xml:space="preserve">Haftanın günü</x:t>
        </x:is>
      </x:c>
      <x:c r="N56" t="inlineStr">
        <x:is>
          <x:t xml:space="preserve">星期</x:t>
        </x:is>
      </x:c>
    </x:row>
    <x:row r="57">
      <x:c r="A57" t="inlineStr">
        <x:is>
          <x:t xml:space="preserve">month</x:t>
        </x:is>
      </x:c>
      <x:c r="B57" t="str">
        <x:f>INDEX($C$57:$N$57,1,$B$1)</x:f>
        <x:v>Month</x:v>
      </x:c>
      <x:c r="C57" t="inlineStr">
        <x:is>
          <x:t xml:space="preserve">Month</x:t>
        </x:is>
      </x:c>
      <x:c r="D57" t="inlineStr">
        <x:is>
          <x:t xml:space="preserve">Monat</x:t>
        </x:is>
      </x:c>
      <x:c r="E57" t="inlineStr">
        <x:is>
          <x:t xml:space="preserve">ماه</x:t>
        </x:is>
      </x:c>
      <x:c r="F57" t="inlineStr">
        <x:is>
          <x:t xml:space="preserve">الشهر</x:t>
        </x:is>
      </x:c>
      <x:c r="G57" t="inlineStr">
        <x:is>
          <x:t xml:space="preserve">Mes</x:t>
        </x:is>
      </x:c>
      <x:c r="H57" t="inlineStr">
        <x:is>
          <x:t xml:space="preserve">Mois</x:t>
        </x:is>
      </x:c>
      <x:c r="I57" t="inlineStr">
        <x:is>
          <x:t xml:space="preserve">Mese</x:t>
        </x:is>
      </x:c>
      <x:c r="J57" t="inlineStr">
        <x:is>
          <x:t xml:space="preserve">月</x:t>
        </x:is>
      </x:c>
      <x:c r="K57" t="inlineStr">
        <x:is>
          <x:t xml:space="preserve">월</x:t>
        </x:is>
      </x:c>
      <x:c r="L57" t="inlineStr">
        <x:is>
          <x:t xml:space="preserve">Muaji</x:t>
        </x:is>
      </x:c>
      <x:c r="M57" t="inlineStr">
        <x:is>
          <x:t xml:space="preserve">Ay</x:t>
        </x:is>
      </x:c>
      <x:c r="N57" t="inlineStr">
        <x:is>
          <x:t xml:space="preserve">月份</x:t>
        </x:is>
      </x:c>
    </x:row>
    <x:row r="58">
      <x:c r="A58" t="inlineStr">
        <x:is>
          <x:t xml:space="preserve">year</x:t>
        </x:is>
      </x:c>
      <x:c r="B58" t="str">
        <x:f>INDEX($C$58:$N$58,1,$B$1)</x:f>
        <x:v>Year</x:v>
      </x:c>
      <x:c r="C58" t="inlineStr">
        <x:is>
          <x:t xml:space="preserve">Year</x:t>
        </x:is>
      </x:c>
      <x:c r="D58" t="inlineStr">
        <x:is>
          <x:t xml:space="preserve">Jahr</x:t>
        </x:is>
      </x:c>
      <x:c r="E58" t="inlineStr">
        <x:is>
          <x:t xml:space="preserve">سال</x:t>
        </x:is>
      </x:c>
      <x:c r="F58" t="inlineStr">
        <x:is>
          <x:t xml:space="preserve">السنة</x:t>
        </x:is>
      </x:c>
      <x:c r="G58" t="inlineStr">
        <x:is>
          <x:t xml:space="preserve">Año</x:t>
        </x:is>
      </x:c>
      <x:c r="H58" t="inlineStr">
        <x:is>
          <x:t xml:space="preserve">Année</x:t>
        </x:is>
      </x:c>
      <x:c r="I58" t="inlineStr">
        <x:is>
          <x:t xml:space="preserve">Anno</x:t>
        </x:is>
      </x:c>
      <x:c r="J58" t="inlineStr">
        <x:is>
          <x:t xml:space="preserve">年</x:t>
        </x:is>
      </x:c>
      <x:c r="K58" t="inlineStr">
        <x:is>
          <x:t xml:space="preserve">연도</x:t>
        </x:is>
      </x:c>
      <x:c r="L58" t="inlineStr">
        <x:is>
          <x:t xml:space="preserve">Viti</x:t>
        </x:is>
      </x:c>
      <x:c r="M58" t="inlineStr">
        <x:is>
          <x:t xml:space="preserve">Yıl</x:t>
        </x:is>
      </x:c>
      <x:c r="N58" t="inlineStr">
        <x:is>
          <x:t xml:space="preserve">年份</x:t>
        </x:is>
      </x:c>
    </x:row>
    <x:row r="59">
      <x:c r="A59" t="inlineStr">
        <x:is>
          <x:t xml:space="preserve">r1</x:t>
        </x:is>
      </x:c>
      <x:c r="B59" t="str">
        <x:f>INDEX($C$59:$N$59,1,$B$1)</x:f>
        <x:v>Low stock</x:v>
      </x:c>
      <x:c r="C59" t="inlineStr">
        <x:is>
          <x:t xml:space="preserve">Low stock</x:t>
        </x:is>
      </x:c>
      <x:c r="D59" t="inlineStr">
        <x:is>
          <x:t xml:space="preserve">Bestandsmangel</x:t>
        </x:is>
      </x:c>
      <x:c r="E59" t="inlineStr">
        <x:is>
          <x:t xml:space="preserve">کسری موجودی</x:t>
        </x:is>
      </x:c>
      <x:c r="F59" t="inlineStr">
        <x:is>
          <x:t xml:space="preserve">نقص المخزون</x:t>
        </x:is>
      </x:c>
      <x:c r="G59" t="inlineStr">
        <x:is>
          <x:t xml:space="preserve">Falta de stock</x:t>
        </x:is>
      </x:c>
      <x:c r="H59" t="inlineStr">
        <x:is>
          <x:t xml:space="preserve">Rupture de stock</x:t>
        </x:is>
      </x:c>
      <x:c r="I59" t="inlineStr">
        <x:is>
          <x:t xml:space="preserve">Scorte insufficienti</x:t>
        </x:is>
      </x:c>
      <x:c r="J59" t="inlineStr">
        <x:is>
          <x:t xml:space="preserve">在庫不足</x:t>
        </x:is>
      </x:c>
      <x:c r="K59" t="inlineStr">
        <x:is>
          <x:t xml:space="preserve">재고 부족</x:t>
        </x:is>
      </x:c>
      <x:c r="L59" t="inlineStr">
        <x:is>
          <x:t xml:space="preserve">Mungesë stoku</x:t>
        </x:is>
      </x:c>
      <x:c r="M59" t="inlineStr">
        <x:is>
          <x:t xml:space="preserve">Stok eksikliği</x:t>
        </x:is>
      </x:c>
      <x:c r="N59" t="inlineStr">
        <x:is>
          <x:t xml:space="preserve">库存不足</x:t>
        </x:is>
      </x:c>
    </x:row>
    <x:row r="60">
      <x:c r="A60" t="inlineStr">
        <x:is>
          <x:t xml:space="preserve">r2</x:t>
        </x:is>
      </x:c>
      <x:c r="B60" t="str">
        <x:f>INDEX($C$60:$N$60,1,$B$1)</x:f>
        <x:v>Picking delay</x:v>
      </x:c>
      <x:c r="C60" t="inlineStr">
        <x:is>
          <x:t xml:space="preserve">Picking delay</x:t>
        </x:is>
      </x:c>
      <x:c r="D60" t="inlineStr">
        <x:is>
          <x:t xml:space="preserve">Kommissionierverzug</x:t>
        </x:is>
      </x:c>
      <x:c r="E60" t="inlineStr">
        <x:is>
          <x:t xml:space="preserve">تأخیر برداشت</x:t>
        </x:is>
      </x:c>
      <x:c r="F60" t="inlineStr">
        <x:is>
          <x:t xml:space="preserve">تأخر التجهيز</x:t>
        </x:is>
      </x:c>
      <x:c r="G60" t="inlineStr">
        <x:is>
          <x:t xml:space="preserve">Retraso de preparación</x:t>
        </x:is>
      </x:c>
      <x:c r="H60" t="inlineStr">
        <x:is>
          <x:t xml:space="preserve">Retard de préparation</x:t>
        </x:is>
      </x:c>
      <x:c r="I60" t="inlineStr">
        <x:is>
          <x:t xml:space="preserve">Ritardo di prelievo</x:t>
        </x:is>
      </x:c>
      <x:c r="J60" t="inlineStr">
        <x:is>
          <x:t xml:space="preserve">ピッキング遅延</x:t>
        </x:is>
      </x:c>
      <x:c r="K60" t="inlineStr">
        <x:is>
          <x:t xml:space="preserve">피킹 지연</x:t>
        </x:is>
      </x:c>
      <x:c r="L60" t="inlineStr">
        <x:is>
          <x:t xml:space="preserve">Vonesë në përgatitje</x:t>
        </x:is>
      </x:c>
      <x:c r="M60" t="inlineStr">
        <x:is>
          <x:t xml:space="preserve">Toplama gecikmesi</x:t>
        </x:is>
      </x:c>
      <x:c r="N60" t="inlineStr">
        <x:is>
          <x:t xml:space="preserve">拣货延误</x:t>
        </x:is>
      </x:c>
    </x:row>
    <x:row r="61">
      <x:c r="A61" t="inlineStr">
        <x:is>
          <x:t xml:space="preserve">r3</x:t>
        </x:is>
      </x:c>
      <x:c r="B61" t="str">
        <x:f>INDEX($C$61:$N$61,1,$B$1)</x:f>
        <x:v>Label error</x:v>
      </x:c>
      <x:c r="C61" t="inlineStr">
        <x:is>
          <x:t xml:space="preserve">Label error</x:t>
        </x:is>
      </x:c>
      <x:c r="D61" t="inlineStr">
        <x:is>
          <x:t xml:space="preserve">Etikettierfehler</x:t>
        </x:is>
      </x:c>
      <x:c r="E61" t="inlineStr">
        <x:is>
          <x:t xml:space="preserve">خطای برچسب</x:t>
        </x:is>
      </x:c>
      <x:c r="F61" t="inlineStr">
        <x:is>
          <x:t xml:space="preserve">خطأ في الملصق</x:t>
        </x:is>
      </x:c>
      <x:c r="G61" t="inlineStr">
        <x:is>
          <x:t xml:space="preserve">Error de etiqueta</x:t>
        </x:is>
      </x:c>
      <x:c r="H61" t="inlineStr">
        <x:is>
          <x:t xml:space="preserve">Erreur d’étiquetage</x:t>
        </x:is>
      </x:c>
      <x:c r="I61" t="inlineStr">
        <x:is>
          <x:t xml:space="preserve">Errore di etichetta</x:t>
        </x:is>
      </x:c>
      <x:c r="J61" t="inlineStr">
        <x:is>
          <x:t xml:space="preserve">ラベル誤り</x:t>
        </x:is>
      </x:c>
      <x:c r="K61" t="inlineStr">
        <x:is>
          <x:t xml:space="preserve">라벨 오류</x:t>
        </x:is>
      </x:c>
      <x:c r="L61" t="inlineStr">
        <x:is>
          <x:t xml:space="preserve">Gabim etikete</x:t>
        </x:is>
      </x:c>
      <x:c r="M61" t="inlineStr">
        <x:is>
          <x:t xml:space="preserve">Etiket hatası</x:t>
        </x:is>
      </x:c>
      <x:c r="N61" t="inlineStr">
        <x:is>
          <x:t xml:space="preserve">标签错误</x:t>
        </x:is>
      </x:c>
    </x:row>
    <x:row r="62">
      <x:c r="A62" t="inlineStr">
        <x:is>
          <x:t xml:space="preserve">r4</x:t>
        </x:is>
      </x:c>
      <x:c r="B62" t="str">
        <x:f>INDEX($C$62:$N$62,1,$B$1)</x:f>
        <x:v>Transport delay</x:v>
      </x:c>
      <x:c r="C62" t="inlineStr">
        <x:is>
          <x:t xml:space="preserve">Transport delay</x:t>
        </x:is>
      </x:c>
      <x:c r="D62" t="inlineStr">
        <x:is>
          <x:t xml:space="preserve">Transportverzug</x:t>
        </x:is>
      </x:c>
      <x:c r="E62" t="inlineStr">
        <x:is>
          <x:t xml:space="preserve">تأخیر حمل</x:t>
        </x:is>
      </x:c>
      <x:c r="F62" t="inlineStr">
        <x:is>
          <x:t xml:space="preserve">تأخر النقل</x:t>
        </x:is>
      </x:c>
      <x:c r="G62" t="inlineStr">
        <x:is>
          <x:t xml:space="preserve">Retraso de transporte</x:t>
        </x:is>
      </x:c>
      <x:c r="H62" t="inlineStr">
        <x:is>
          <x:t xml:space="preserve">Retard de transport</x:t>
        </x:is>
      </x:c>
      <x:c r="I62" t="inlineStr">
        <x:is>
          <x:t xml:space="preserve">Ritardo di trasporto</x:t>
        </x:is>
      </x:c>
      <x:c r="J62" t="inlineStr">
        <x:is>
          <x:t xml:space="preserve">輸送遅延</x:t>
        </x:is>
      </x:c>
      <x:c r="K62" t="inlineStr">
        <x:is>
          <x:t xml:space="preserve">운송 지연</x:t>
        </x:is>
      </x:c>
      <x:c r="L62" t="inlineStr">
        <x:is>
          <x:t xml:space="preserve">Vonesë transporti</x:t>
        </x:is>
      </x:c>
      <x:c r="M62" t="inlineStr">
        <x:is>
          <x:t xml:space="preserve">Nakliye gecikmesi</x:t>
        </x:is>
      </x:c>
      <x:c r="N62" t="inlineStr">
        <x:is>
          <x:t xml:space="preserve">运输延误</x:t>
        </x:is>
      </x:c>
    </x:row>
    <x:row r="63">
      <x:c r="A63" t="inlineStr">
        <x:is>
          <x:t xml:space="preserve">r5</x:t>
        </x:is>
      </x:c>
      <x:c r="B63" t="str">
        <x:f>INDEX($C$63:$N$63,1,$B$1)</x:f>
        <x:v>Other</x:v>
      </x:c>
      <x:c r="C63" t="inlineStr">
        <x:is>
          <x:t xml:space="preserve">Other</x:t>
        </x:is>
      </x:c>
      <x:c r="D63" t="inlineStr">
        <x:is>
          <x:t xml:space="preserve">Sonstige</x:t>
        </x:is>
      </x:c>
      <x:c r="E63" t="inlineStr">
        <x:is>
          <x:t xml:space="preserve">سایر</x:t>
        </x:is>
      </x:c>
      <x:c r="F63" t="inlineStr">
        <x:is>
          <x:t xml:space="preserve">أخرى</x:t>
        </x:is>
      </x:c>
      <x:c r="G63" t="inlineStr">
        <x:is>
          <x:t xml:space="preserve">Otros</x:t>
        </x:is>
      </x:c>
      <x:c r="H63" t="inlineStr">
        <x:is>
          <x:t xml:space="preserve">Autre</x:t>
        </x:is>
      </x:c>
      <x:c r="I63" t="inlineStr">
        <x:is>
          <x:t xml:space="preserve">Altro</x:t>
        </x:is>
      </x:c>
      <x:c r="J63" t="inlineStr">
        <x:is>
          <x:t xml:space="preserve">その他</x:t>
        </x:is>
      </x:c>
      <x:c r="K63" t="inlineStr">
        <x:is>
          <x:t xml:space="preserve">기타</x:t>
        </x:is>
      </x:c>
      <x:c r="L63" t="inlineStr">
        <x:is>
          <x:t xml:space="preserve">Tjetër</x:t>
        </x:is>
      </x:c>
      <x:c r="M63" t="inlineStr">
        <x:is>
          <x:t xml:space="preserve">Diğer</x:t>
        </x:is>
      </x:c>
      <x:c r="N63" t="inlineStr">
        <x:is>
          <x:t xml:space="preserve">其他</x:t>
        </x:is>
      </x:c>
    </x:row>
    <x:row r="64">
      <x:c r="A64" t="inlineStr">
        <x:is>
          <x:t xml:space="preserve">a_note</x:t>
        </x:is>
      </x:c>
      <x:c r="B64" t="str">
        <x:f>INDEX($C$64:$N$64,1,$B$1)</x:f>
        <x:v>https://keywanfakhri.com  •  Formula-driven summaries.  Edit only Orders A:L and Settings.</x:v>
      </x:c>
      <x:c r="C64" t="inlineStr">
        <x:is>
          <x:t xml:space="preserve">https://keywanfakhri.com  •  Formula-driven summaries.  Edit only Orders A:L and Settings.</x:t>
        </x:is>
      </x:c>
      <x:c r="D64" t="inlineStr">
        <x:is>
          <x:t xml:space="preserve">https://keywanfakhri.com  •  Formelbasierte Auswertungen.  Nur Orders A:L und Settings bearbeiten.</x:t>
        </x:is>
      </x:c>
      <x:c r="E64" t="inlineStr">
        <x:is>
          <x:t xml:space="preserve">https://keywanfakhri.com  •  خلاصه‌های مبتنی بر فرمول.  فقط Orders A:L و Settings را ویرایش کنید.</x:t>
        </x:is>
      </x:c>
      <x:c r="F64" t="inlineStr">
        <x:is>
          <x:t xml:space="preserve">https://keywanfakhri.com  •  ملخصات قائمة على الصيغ.  عدّل Orders A:L و Settings فقط.</x:t>
        </x:is>
      </x:c>
      <x:c r="G64" t="inlineStr">
        <x:is>
          <x:t xml:space="preserve">https://keywanfakhri.com  •  Resúmenes basados en fórmulas.  Edita solo Orders A:L y Settings.</x:t>
        </x:is>
      </x:c>
      <x:c r="H64" t="inlineStr">
        <x:is>
          <x:t xml:space="preserve">https://keywanfakhri.com  •  Synthèses calculées par formules.  Modifiez uniquement Orders A:L et Settings.</x:t>
        </x:is>
      </x:c>
      <x:c r="I64" t="inlineStr">
        <x:is>
          <x:t xml:space="preserve">https://keywanfakhri.com  •  Riepiloghi basati su formule.  Modifica solo Orders A:L e Settings.</x:t>
        </x:is>
      </x:c>
      <x:c r="J64" t="inlineStr">
        <x:is>
          <x:t xml:space="preserve">https://keywanfakhri.com  •  数式による集計。編集は Orders A:L と Settings のみ。</x:t>
        </x:is>
      </x:c>
      <x:c r="K64" t="inlineStr">
        <x:is>
          <x:t xml:space="preserve">https://keywanfakhri.com  •  수식 기반 요약.  Orders A:L과 Settings만 편집하세요.</x:t>
        </x:is>
      </x:c>
      <x:c r="L64" t="inlineStr">
        <x:is>
          <x:t xml:space="preserve">https://keywanfakhri.com  •  Përmbledhje me formula.  Ndryshoni vetëm Orders A:L dhe Settings.</x:t>
        </x:is>
      </x:c>
      <x:c r="M64" t="inlineStr">
        <x:is>
          <x:t xml:space="preserve">https://keywanfakhri.com  •  Formül tabanlı özetler.  Yalnızca Orders A:L ve Settings düzenlenir.</x:t>
        </x:is>
      </x:c>
      <x:c r="N64" t="inlineStr">
        <x:is>
          <x:t xml:space="preserve">https://keywanfakhri.com  •  基于公式的汇总。仅编辑 Orders A:L 和 Settings。</x:t>
        </x:is>
      </x:c>
    </x:row>
    <x:row r="65">
      <x:c r="A65" t="inlineStr">
        <x:is>
          <x:t xml:space="preserve">orders</x:t>
        </x:is>
      </x:c>
      <x:c r="B65" t="str">
        <x:f>INDEX($C$65:$N$65,1,$B$1)</x:f>
        <x:v>Orders</x:v>
      </x:c>
      <x:c r="C65" t="inlineStr">
        <x:is>
          <x:t xml:space="preserve">Orders</x:t>
        </x:is>
      </x:c>
      <x:c r="D65" t="inlineStr">
        <x:is>
          <x:t xml:space="preserve">Aufträge</x:t>
        </x:is>
      </x:c>
      <x:c r="E65" t="inlineStr">
        <x:is>
          <x:t xml:space="preserve">سفارش‌ها</x:t>
        </x:is>
      </x:c>
      <x:c r="F65" t="inlineStr">
        <x:is>
          <x:t xml:space="preserve">الطلبات</x:t>
        </x:is>
      </x:c>
      <x:c r="G65" t="inlineStr">
        <x:is>
          <x:t xml:space="preserve">Pedidos</x:t>
        </x:is>
      </x:c>
      <x:c r="H65" t="inlineStr">
        <x:is>
          <x:t xml:space="preserve">Commandes</x:t>
        </x:is>
      </x:c>
      <x:c r="I65" t="inlineStr">
        <x:is>
          <x:t xml:space="preserve">Ordini</x:t>
        </x:is>
      </x:c>
      <x:c r="J65" t="inlineStr">
        <x:is>
          <x:t xml:space="preserve">注文</x:t>
        </x:is>
      </x:c>
      <x:c r="K65" t="inlineStr">
        <x:is>
          <x:t xml:space="preserve">주문</x:t>
        </x:is>
      </x:c>
      <x:c r="L65" t="inlineStr">
        <x:is>
          <x:t xml:space="preserve">Porosi</x:t>
        </x:is>
      </x:c>
      <x:c r="M65" t="inlineStr">
        <x:is>
          <x:t xml:space="preserve">Siparişler</x:t>
        </x:is>
      </x:c>
      <x:c r="N65" t="inlineStr">
        <x:is>
          <x:t xml:space="preserve">订单</x:t>
        </x:is>
      </x:c>
    </x:row>
    <x:row r="66">
      <x:c r="A66" t="inlineStr">
        <x:is>
          <x:t xml:space="preserve">delayed_count</x:t>
        </x:is>
      </x:c>
      <x:c r="B66" t="str">
        <x:f>INDEX($C$66:$N$66,1,$B$1)</x:f>
        <x:v>Delayed count</x:v>
      </x:c>
      <x:c r="C66" t="inlineStr">
        <x:is>
          <x:t xml:space="preserve">Delayed count</x:t>
        </x:is>
      </x:c>
      <x:c r="D66" t="inlineStr">
        <x:is>
          <x:t xml:space="preserve">Anzahl verspätet</x:t>
        </x:is>
      </x:c>
      <x:c r="E66" t="inlineStr">
        <x:is>
          <x:t xml:space="preserve">تعداد تأخیر</x:t>
        </x:is>
      </x:c>
      <x:c r="F66" t="inlineStr">
        <x:is>
          <x:t xml:space="preserve">عدد المتأخرة</x:t>
        </x:is>
      </x:c>
      <x:c r="G66" t="inlineStr">
        <x:is>
          <x:t xml:space="preserve">Nº de retrasos</x:t>
        </x:is>
      </x:c>
      <x:c r="H66" t="inlineStr">
        <x:is>
          <x:t xml:space="preserve">Nb de retards</x:t>
        </x:is>
      </x:c>
      <x:c r="I66" t="inlineStr">
        <x:is>
          <x:t xml:space="preserve">N. ritardi</x:t>
        </x:is>
      </x:c>
      <x:c r="J66" t="inlineStr">
        <x:is>
          <x:t xml:space="preserve">遅延件数</x:t>
        </x:is>
      </x:c>
      <x:c r="K66" t="inlineStr">
        <x:is>
          <x:t xml:space="preserve">지연 건수</x:t>
        </x:is>
      </x:c>
      <x:c r="L66" t="inlineStr">
        <x:is>
          <x:t xml:space="preserve">Numri i vonesave</x:t>
        </x:is>
      </x:c>
      <x:c r="M66" t="inlineStr">
        <x:is>
          <x:t xml:space="preserve">Gecikme sayısı</x:t>
        </x:is>
      </x:c>
      <x:c r="N66" t="inlineStr">
        <x:is>
          <x:t xml:space="preserve">延迟数量</x:t>
        </x:is>
      </x:c>
    </x:row>
    <x:row r="67">
      <x:c r="A67" t="inlineStr">
        <x:is>
          <x:t xml:space="preserve">cum_pct</x:t>
        </x:is>
      </x:c>
      <x:c r="B67" t="str">
        <x:f>INDEX($C$67:$N$67,1,$B$1)</x:f>
        <x:v>Cumulative %</x:v>
      </x:c>
      <x:c r="C67" t="inlineStr">
        <x:is>
          <x:t xml:space="preserve">Cumulative %</x:t>
        </x:is>
      </x:c>
      <x:c r="D67" t="inlineStr">
        <x:is>
          <x:t xml:space="preserve">Kumuliert %</x:t>
        </x:is>
      </x:c>
      <x:c r="E67" t="inlineStr">
        <x:is>
          <x:t xml:space="preserve">درصد تجمعی</x:t>
        </x:is>
      </x:c>
      <x:c r="F67" t="inlineStr">
        <x:is>
          <x:t xml:space="preserve">النسبة التراكمية %</x:t>
        </x:is>
      </x:c>
      <x:c r="G67" t="inlineStr">
        <x:is>
          <x:t xml:space="preserve">% acumulado</x:t>
        </x:is>
      </x:c>
      <x:c r="H67" t="inlineStr">
        <x:is>
          <x:t xml:space="preserve">% cumulé</x:t>
        </x:is>
      </x:c>
      <x:c r="I67" t="inlineStr">
        <x:is>
          <x:t xml:space="preserve">% cumulativa</x:t>
        </x:is>
      </x:c>
      <x:c r="J67" t="inlineStr">
        <x:is>
          <x:t xml:space="preserve">累積 %</x:t>
        </x:is>
      </x:c>
      <x:c r="K67" t="inlineStr">
        <x:is>
          <x:t xml:space="preserve">누적 %</x:t>
        </x:is>
      </x:c>
      <x:c r="L67" t="inlineStr">
        <x:is>
          <x:t xml:space="preserve">% kumulative</x:t>
        </x:is>
      </x:c>
      <x:c r="M67" t="inlineStr">
        <x:is>
          <x:t xml:space="preserve">Kümülatif %</x:t>
        </x:is>
      </x:c>
      <x:c r="N67" t="inlineStr">
        <x:is>
          <x:t xml:space="preserve">累计 %</x:t>
        </x:is>
      </x:c>
    </x:row>
    <x:row r="68">
      <x:c r="A68" t="inlineStr">
        <x:is>
          <x:t xml:space="preserve">sort_key</x:t>
        </x:is>
      </x:c>
      <x:c r="B68" t="str">
        <x:f>INDEX($C$68:$N$68,1,$B$1)</x:f>
        <x:v>Sort key</x:v>
      </x:c>
      <x:c r="C68" t="inlineStr">
        <x:is>
          <x:t xml:space="preserve">Sort key</x:t>
        </x:is>
      </x:c>
      <x:c r="D68" t="inlineStr">
        <x:is>
          <x:t xml:space="preserve">Sortierschlüssel</x:t>
        </x:is>
      </x:c>
      <x:c r="E68" t="inlineStr">
        <x:is>
          <x:t xml:space="preserve">کلید مرتب‌سازی</x:t>
        </x:is>
      </x:c>
      <x:c r="F68" t="inlineStr">
        <x:is>
          <x:t xml:space="preserve">مفتاح الفرز</x:t>
        </x:is>
      </x:c>
      <x:c r="G68" t="inlineStr">
        <x:is>
          <x:t xml:space="preserve">Clave de orden</x:t>
        </x:is>
      </x:c>
      <x:c r="H68" t="inlineStr">
        <x:is>
          <x:t xml:space="preserve">Clé de tri</x:t>
        </x:is>
      </x:c>
      <x:c r="I68" t="inlineStr">
        <x:is>
          <x:t xml:space="preserve">Chiave di ordinamento</x:t>
        </x:is>
      </x:c>
      <x:c r="J68" t="inlineStr">
        <x:is>
          <x:t xml:space="preserve">並べ替えキー</x:t>
        </x:is>
      </x:c>
      <x:c r="K68" t="inlineStr">
        <x:is>
          <x:t xml:space="preserve">정렬 키</x:t>
        </x:is>
      </x:c>
      <x:c r="L68" t="inlineStr">
        <x:is>
          <x:t xml:space="preserve">Çelësi i renditjes</x:t>
        </x:is>
      </x:c>
      <x:c r="M68" t="inlineStr">
        <x:is>
          <x:t xml:space="preserve">Sıralama anahtarı</x:t>
        </x:is>
      </x:c>
      <x:c r="N68" t="inlineStr">
        <x:is>
          <x:t xml:space="preserve">排序键</x:t>
        </x:is>
      </x:c>
    </x:row>
    <x:row r="69">
      <x:c r="A69" t="inlineStr">
        <x:is>
          <x:t xml:space="preserve">cumulative</x:t>
        </x:is>
      </x:c>
      <x:c r="B69" t="str">
        <x:f>INDEX($C$69:$N$69,1,$B$1)</x:f>
        <x:v>Cumulative</x:v>
      </x:c>
      <x:c r="C69" t="inlineStr">
        <x:is>
          <x:t xml:space="preserve">Cumulative</x:t>
        </x:is>
      </x:c>
      <x:c r="D69" t="inlineStr">
        <x:is>
          <x:t xml:space="preserve">Kumuliert</x:t>
        </x:is>
      </x:c>
      <x:c r="E69" t="inlineStr">
        <x:is>
          <x:t xml:space="preserve">تجمعی</x:t>
        </x:is>
      </x:c>
      <x:c r="F69" t="inlineStr">
        <x:is>
          <x:t xml:space="preserve">تراكمي</x:t>
        </x:is>
      </x:c>
      <x:c r="G69" t="inlineStr">
        <x:is>
          <x:t xml:space="preserve">Acumulado</x:t>
        </x:is>
      </x:c>
      <x:c r="H69" t="inlineStr">
        <x:is>
          <x:t xml:space="preserve">Cumulé</x:t>
        </x:is>
      </x:c>
      <x:c r="I69" t="inlineStr">
        <x:is>
          <x:t xml:space="preserve">Cumulativo</x:t>
        </x:is>
      </x:c>
      <x:c r="J69" t="inlineStr">
        <x:is>
          <x:t xml:space="preserve">累積</x:t>
        </x:is>
      </x:c>
      <x:c r="K69" t="inlineStr">
        <x:is>
          <x:t xml:space="preserve">누적</x:t>
        </x:is>
      </x:c>
      <x:c r="L69" t="inlineStr">
        <x:is>
          <x:t xml:space="preserve">Kumulative</x:t>
        </x:is>
      </x:c>
      <x:c r="M69" t="inlineStr">
        <x:is>
          <x:t xml:space="preserve">Kümülatif</x:t>
        </x:is>
      </x:c>
      <x:c r="N69" t="inlineStr">
        <x:is>
          <x:t xml:space="preserve">累计</x:t>
        </x:is>
      </x:c>
    </x:row>
    <x:row r="70">
      <x:c r="A70" t="inlineStr">
        <x:is>
          <x:t xml:space="preserve">ontime_helper</x:t>
        </x:is>
      </x:c>
      <x:c r="B70" t="str">
        <x:f>INDEX($C$70:$N$70,1,$B$1)</x:f>
        <x:v>On-time chart helper</x:v>
      </x:c>
      <x:c r="C70" t="inlineStr">
        <x:is>
          <x:t xml:space="preserve">On-time chart helper</x:t>
        </x:is>
      </x:c>
      <x:c r="D70" t="inlineStr">
        <x:is>
          <x:t xml:space="preserve">Hilfswert Diagramm</x:t>
        </x:is>
      </x:c>
      <x:c r="E70" t="inlineStr">
        <x:is>
          <x:t xml:space="preserve">کمکی نمودار</x:t>
        </x:is>
      </x:c>
      <x:c r="F70" t="inlineStr">
        <x:is>
          <x:t xml:space="preserve">مساعد الرسم البياني</x:t>
        </x:is>
      </x:c>
      <x:c r="G70" t="inlineStr">
        <x:is>
          <x:t xml:space="preserve">Auxiliar del gráfico</x:t>
        </x:is>
      </x:c>
      <x:c r="H70" t="inlineStr">
        <x:is>
          <x:t xml:space="preserve">Aide graphique</x:t>
        </x:is>
      </x:c>
      <x:c r="I70" t="inlineStr">
        <x:is>
          <x:t xml:space="preserve">Ausiliario grafico</x:t>
        </x:is>
      </x:c>
      <x:c r="J70" t="inlineStr">
        <x:is>
          <x:t xml:space="preserve">グラフ補助</x:t>
        </x:is>
      </x:c>
      <x:c r="K70" t="inlineStr">
        <x:is>
          <x:t xml:space="preserve">차트 보조</x:t>
        </x:is>
      </x:c>
      <x:c r="L70" t="inlineStr">
        <x:is>
          <x:t xml:space="preserve">Ndihmës grafiku</x:t>
        </x:is>
      </x:c>
      <x:c r="M70" t="inlineStr">
        <x:is>
          <x:t xml:space="preserve">Grafik yardımcısı</x:t>
        </x:is>
      </x:c>
      <x:c r="N70" t="inlineStr">
        <x:is>
          <x:t xml:space="preserve">图表辅助</x:t>
        </x:is>
      </x:c>
    </x:row>
    <x:row r="71">
      <x:c r="A71" t="inlineStr">
        <x:is>
          <x:t xml:space="preserve">s_ontime</x:t>
        </x:is>
      </x:c>
      <x:c r="B71" t="str">
        <x:f>INDEX($C$71:$N$71,1,$B$1)</x:f>
        <x:v>Delivered on time</x:v>
      </x:c>
      <x:c r="C71" t="inlineStr">
        <x:is>
          <x:t xml:space="preserve">Delivered on time</x:t>
        </x:is>
      </x:c>
      <x:c r="D71" t="inlineStr">
        <x:is>
          <x:t xml:space="preserve">Pünktlich geliefert</x:t>
        </x:is>
      </x:c>
      <x:c r="E71" t="inlineStr">
        <x:is>
          <x:t xml:space="preserve">تحویل به‌موقع</x:t>
        </x:is>
      </x:c>
      <x:c r="F71" t="inlineStr">
        <x:is>
          <x:t xml:space="preserve">سُلّمت في الموعد</x:t>
        </x:is>
      </x:c>
      <x:c r="G71" t="inlineStr">
        <x:is>
          <x:t xml:space="preserve">Entregados a tiempo</x:t>
        </x:is>
      </x:c>
      <x:c r="H71" t="inlineStr">
        <x:is>
          <x:t xml:space="preserve">Livrées à temps</x:t>
        </x:is>
      </x:c>
      <x:c r="I71" t="inlineStr">
        <x:is>
          <x:t xml:space="preserve">Consegnati in tempo</x:t>
        </x:is>
      </x:c>
      <x:c r="J71" t="inlineStr">
        <x:is>
          <x:t xml:space="preserve">納期内配送</x:t>
        </x:is>
      </x:c>
      <x:c r="K71" t="inlineStr">
        <x:is>
          <x:t xml:space="preserve">정시 배송</x:t>
        </x:is>
      </x:c>
      <x:c r="L71" t="inlineStr">
        <x:is>
          <x:t xml:space="preserve">Dorëzuar në kohë</x:t>
        </x:is>
      </x:c>
      <x:c r="M71" t="inlineStr">
        <x:is>
          <x:t xml:space="preserve">Zamanında teslim</x:t>
        </x:is>
      </x:c>
      <x:c r="N71" t="inlineStr">
        <x:is>
          <x:t xml:space="preserve">准时交付</x:t>
        </x:is>
      </x:c>
    </x:row>
    <x:row r="72">
      <x:c r="A72" t="inlineStr">
        <x:is>
          <x:t xml:space="preserve">s_delayed</x:t>
        </x:is>
      </x:c>
      <x:c r="B72" t="str">
        <x:f>INDEX($C$72:$N$72,1,$B$1)</x:f>
        <x:v>Delayed</x:v>
      </x:c>
      <x:c r="C72" t="inlineStr">
        <x:is>
          <x:t xml:space="preserve">Delayed</x:t>
        </x:is>
      </x:c>
      <x:c r="D72" t="inlineStr">
        <x:is>
          <x:t xml:space="preserve">Verspätet</x:t>
        </x:is>
      </x:c>
      <x:c r="E72" t="inlineStr">
        <x:is>
          <x:t xml:space="preserve">با تأخیر</x:t>
        </x:is>
      </x:c>
      <x:c r="F72" t="inlineStr">
        <x:is>
          <x:t xml:space="preserve">متأخرة</x:t>
        </x:is>
      </x:c>
      <x:c r="G72" t="inlineStr">
        <x:is>
          <x:t xml:space="preserve">Retrasados</x:t>
        </x:is>
      </x:c>
      <x:c r="H72" t="inlineStr">
        <x:is>
          <x:t xml:space="preserve">En retard</x:t>
        </x:is>
      </x:c>
      <x:c r="I72" t="inlineStr">
        <x:is>
          <x:t xml:space="preserve">In ritardo</x:t>
        </x:is>
      </x:c>
      <x:c r="J72" t="inlineStr">
        <x:is>
          <x:t xml:space="preserve">遅延</x:t>
        </x:is>
      </x:c>
      <x:c r="K72" t="inlineStr">
        <x:is>
          <x:t xml:space="preserve">지연</x:t>
        </x:is>
      </x:c>
      <x:c r="L72" t="inlineStr">
        <x:is>
          <x:t xml:space="preserve">Me vonesë</x:t>
        </x:is>
      </x:c>
      <x:c r="M72" t="inlineStr">
        <x:is>
          <x:t xml:space="preserve">Gecikmiş</x:t>
        </x:is>
      </x:c>
      <x:c r="N72" t="inlineStr">
        <x:is>
          <x:t xml:space="preserve">延迟</x:t>
        </x:is>
      </x:c>
    </x:row>
    <x:row r="73">
      <x:c r="A73" t="inlineStr">
        <x:is>
          <x:t xml:space="preserve">ser_ontime</x:t>
        </x:is>
      </x:c>
      <x:c r="B73" t="str">
        <x:f>INDEX($C$73:$N$73,1,$B$1)</x:f>
        <x:v>On-time rate</x:v>
      </x:c>
      <x:c r="C73" t="inlineStr">
        <x:is>
          <x:t xml:space="preserve">On-time rate</x:t>
        </x:is>
      </x:c>
      <x:c r="D73" t="inlineStr">
        <x:is>
          <x:t xml:space="preserve">Pünktlichkeitsquote</x:t>
        </x:is>
      </x:c>
      <x:c r="E73" t="inlineStr">
        <x:is>
          <x:t xml:space="preserve">نرخ به‌موقع</x:t>
        </x:is>
      </x:c>
      <x:c r="F73" t="inlineStr">
        <x:is>
          <x:t xml:space="preserve">معدل الالتزام</x:t>
        </x:is>
      </x:c>
      <x:c r="G73" t="inlineStr">
        <x:is>
          <x:t xml:space="preserve">Tasa de puntualidad</x:t>
        </x:is>
      </x:c>
      <x:c r="H73" t="inlineStr">
        <x:is>
          <x:t xml:space="preserve">Taux de ponctualité</x:t>
        </x:is>
      </x:c>
      <x:c r="I73" t="inlineStr">
        <x:is>
          <x:t xml:space="preserve">Tasso di puntualità</x:t>
        </x:is>
      </x:c>
      <x:c r="J73" t="inlineStr">
        <x:is>
          <x:t xml:space="preserve">納期遵守率</x:t>
        </x:is>
      </x:c>
      <x:c r="K73" t="inlineStr">
        <x:is>
          <x:t xml:space="preserve">정시율</x:t>
        </x:is>
      </x:c>
      <x:c r="L73" t="inlineStr">
        <x:is>
          <x:t xml:space="preserve">Shkalla në kohë</x:t>
        </x:is>
      </x:c>
      <x:c r="M73" t="inlineStr">
        <x:is>
          <x:t xml:space="preserve">Zamanında oranı</x:t>
        </x:is>
      </x:c>
      <x:c r="N73" t="inlineStr">
        <x:is>
          <x:t xml:space="preserve">准时率</x:t>
        </x:is>
      </x:c>
    </x:row>
    <x:row r="74">
      <x:c r="A74" t="inlineStr">
        <x:is>
          <x:t xml:space="preserve">m1</x:t>
        </x:is>
      </x:c>
      <x:c r="B74" t="str">
        <x:f>INDEX($C$74:$N$74,1,$B$1)</x:f>
        <x:v>Jan</x:v>
      </x:c>
      <x:c r="C74" t="inlineStr">
        <x:is>
          <x:t xml:space="preserve">Jan</x:t>
        </x:is>
      </x:c>
      <x:c r="D74" t="inlineStr">
        <x:is>
          <x:t xml:space="preserve">Jan</x:t>
        </x:is>
      </x:c>
      <x:c r="E74" t="inlineStr">
        <x:is>
          <x:t xml:space="preserve">ژانویه</x:t>
        </x:is>
      </x:c>
      <x:c r="F74" t="inlineStr">
        <x:is>
          <x:t xml:space="preserve">يناير</x:t>
        </x:is>
      </x:c>
      <x:c r="G74" t="inlineStr">
        <x:is>
          <x:t xml:space="preserve">Ene</x:t>
        </x:is>
      </x:c>
      <x:c r="H74" t="inlineStr">
        <x:is>
          <x:t xml:space="preserve">Janv</x:t>
        </x:is>
      </x:c>
      <x:c r="I74" t="inlineStr">
        <x:is>
          <x:t xml:space="preserve">Gen</x:t>
        </x:is>
      </x:c>
      <x:c r="J74" t="inlineStr">
        <x:is>
          <x:t xml:space="preserve">1月</x:t>
        </x:is>
      </x:c>
      <x:c r="K74" t="inlineStr">
        <x:is>
          <x:t xml:space="preserve">1월</x:t>
        </x:is>
      </x:c>
      <x:c r="L74" t="inlineStr">
        <x:is>
          <x:t xml:space="preserve">Jan</x:t>
        </x:is>
      </x:c>
      <x:c r="M74" t="inlineStr">
        <x:is>
          <x:t xml:space="preserve">Oca</x:t>
        </x:is>
      </x:c>
      <x:c r="N74" t="inlineStr">
        <x:is>
          <x:t xml:space="preserve">1月</x:t>
        </x:is>
      </x:c>
    </x:row>
    <x:row r="75">
      <x:c r="A75" t="inlineStr">
        <x:is>
          <x:t xml:space="preserve">m2</x:t>
        </x:is>
      </x:c>
      <x:c r="B75" t="str">
        <x:f>INDEX($C$75:$N$75,1,$B$1)</x:f>
        <x:v>Feb</x:v>
      </x:c>
      <x:c r="C75" t="inlineStr">
        <x:is>
          <x:t xml:space="preserve">Feb</x:t>
        </x:is>
      </x:c>
      <x:c r="D75" t="inlineStr">
        <x:is>
          <x:t xml:space="preserve">Feb</x:t>
        </x:is>
      </x:c>
      <x:c r="E75" t="inlineStr">
        <x:is>
          <x:t xml:space="preserve">فوریه</x:t>
        </x:is>
      </x:c>
      <x:c r="F75" t="inlineStr">
        <x:is>
          <x:t xml:space="preserve">فبراير</x:t>
        </x:is>
      </x:c>
      <x:c r="G75" t="inlineStr">
        <x:is>
          <x:t xml:space="preserve">Feb</x:t>
        </x:is>
      </x:c>
      <x:c r="H75" t="inlineStr">
        <x:is>
          <x:t xml:space="preserve">Févr</x:t>
        </x:is>
      </x:c>
      <x:c r="I75" t="inlineStr">
        <x:is>
          <x:t xml:space="preserve">Feb</x:t>
        </x:is>
      </x:c>
      <x:c r="J75" t="inlineStr">
        <x:is>
          <x:t xml:space="preserve">2月</x:t>
        </x:is>
      </x:c>
      <x:c r="K75" t="inlineStr">
        <x:is>
          <x:t xml:space="preserve">2월</x:t>
        </x:is>
      </x:c>
      <x:c r="L75" t="inlineStr">
        <x:is>
          <x:t xml:space="preserve">Shk</x:t>
        </x:is>
      </x:c>
      <x:c r="M75" t="inlineStr">
        <x:is>
          <x:t xml:space="preserve">Şub</x:t>
        </x:is>
      </x:c>
      <x:c r="N75" t="inlineStr">
        <x:is>
          <x:t xml:space="preserve">2月</x:t>
        </x:is>
      </x:c>
    </x:row>
    <x:row r="76">
      <x:c r="A76" t="inlineStr">
        <x:is>
          <x:t xml:space="preserve">m3</x:t>
        </x:is>
      </x:c>
      <x:c r="B76" t="str">
        <x:f>INDEX($C$76:$N$76,1,$B$1)</x:f>
        <x:v>Mar</x:v>
      </x:c>
      <x:c r="C76" t="inlineStr">
        <x:is>
          <x:t xml:space="preserve">Mar</x:t>
        </x:is>
      </x:c>
      <x:c r="D76" t="inlineStr">
        <x:is>
          <x:t xml:space="preserve">Mär</x:t>
        </x:is>
      </x:c>
      <x:c r="E76" t="inlineStr">
        <x:is>
          <x:t xml:space="preserve">مارس</x:t>
        </x:is>
      </x:c>
      <x:c r="F76" t="inlineStr">
        <x:is>
          <x:t xml:space="preserve">مارس</x:t>
        </x:is>
      </x:c>
      <x:c r="G76" t="inlineStr">
        <x:is>
          <x:t xml:space="preserve">Mar</x:t>
        </x:is>
      </x:c>
      <x:c r="H76" t="inlineStr">
        <x:is>
          <x:t xml:space="preserve">Mars</x:t>
        </x:is>
      </x:c>
      <x:c r="I76" t="inlineStr">
        <x:is>
          <x:t xml:space="preserve">Mar</x:t>
        </x:is>
      </x:c>
      <x:c r="J76" t="inlineStr">
        <x:is>
          <x:t xml:space="preserve">3月</x:t>
        </x:is>
      </x:c>
      <x:c r="K76" t="inlineStr">
        <x:is>
          <x:t xml:space="preserve">3월</x:t>
        </x:is>
      </x:c>
      <x:c r="L76" t="inlineStr">
        <x:is>
          <x:t xml:space="preserve">Mar</x:t>
        </x:is>
      </x:c>
      <x:c r="M76" t="inlineStr">
        <x:is>
          <x:t xml:space="preserve">Mar</x:t>
        </x:is>
      </x:c>
      <x:c r="N76" t="inlineStr">
        <x:is>
          <x:t xml:space="preserve">3月</x:t>
        </x:is>
      </x:c>
    </x:row>
    <x:row r="77">
      <x:c r="A77" t="inlineStr">
        <x:is>
          <x:t xml:space="preserve">m4</x:t>
        </x:is>
      </x:c>
      <x:c r="B77" t="str">
        <x:f>INDEX($C$77:$N$77,1,$B$1)</x:f>
        <x:v>Apr</x:v>
      </x:c>
      <x:c r="C77" t="inlineStr">
        <x:is>
          <x:t xml:space="preserve">Apr</x:t>
        </x:is>
      </x:c>
      <x:c r="D77" t="inlineStr">
        <x:is>
          <x:t xml:space="preserve">Apr</x:t>
        </x:is>
      </x:c>
      <x:c r="E77" t="inlineStr">
        <x:is>
          <x:t xml:space="preserve">آوریل</x:t>
        </x:is>
      </x:c>
      <x:c r="F77" t="inlineStr">
        <x:is>
          <x:t xml:space="preserve">أبريل</x:t>
        </x:is>
      </x:c>
      <x:c r="G77" t="inlineStr">
        <x:is>
          <x:t xml:space="preserve">Abr</x:t>
        </x:is>
      </x:c>
      <x:c r="H77" t="inlineStr">
        <x:is>
          <x:t xml:space="preserve">Avr</x:t>
        </x:is>
      </x:c>
      <x:c r="I77" t="inlineStr">
        <x:is>
          <x:t xml:space="preserve">Apr</x:t>
        </x:is>
      </x:c>
      <x:c r="J77" t="inlineStr">
        <x:is>
          <x:t xml:space="preserve">4月</x:t>
        </x:is>
      </x:c>
      <x:c r="K77" t="inlineStr">
        <x:is>
          <x:t xml:space="preserve">4월</x:t>
        </x:is>
      </x:c>
      <x:c r="L77" t="inlineStr">
        <x:is>
          <x:t xml:space="preserve">Pri</x:t>
        </x:is>
      </x:c>
      <x:c r="M77" t="inlineStr">
        <x:is>
          <x:t xml:space="preserve">Nis</x:t>
        </x:is>
      </x:c>
      <x:c r="N77" t="inlineStr">
        <x:is>
          <x:t xml:space="preserve">4月</x:t>
        </x:is>
      </x:c>
    </x:row>
    <x:row r="78">
      <x:c r="A78" t="inlineStr">
        <x:is>
          <x:t xml:space="preserve">m5</x:t>
        </x:is>
      </x:c>
      <x:c r="B78" t="str">
        <x:f>INDEX($C$78:$N$78,1,$B$1)</x:f>
        <x:v>May</x:v>
      </x:c>
      <x:c r="C78" t="inlineStr">
        <x:is>
          <x:t xml:space="preserve">May</x:t>
        </x:is>
      </x:c>
      <x:c r="D78" t="inlineStr">
        <x:is>
          <x:t xml:space="preserve">Mai</x:t>
        </x:is>
      </x:c>
      <x:c r="E78" t="inlineStr">
        <x:is>
          <x:t xml:space="preserve">مه</x:t>
        </x:is>
      </x:c>
      <x:c r="F78" t="inlineStr">
        <x:is>
          <x:t xml:space="preserve">مايو</x:t>
        </x:is>
      </x:c>
      <x:c r="G78" t="inlineStr">
        <x:is>
          <x:t xml:space="preserve">May</x:t>
        </x:is>
      </x:c>
      <x:c r="H78" t="inlineStr">
        <x:is>
          <x:t xml:space="preserve">Mai</x:t>
        </x:is>
      </x:c>
      <x:c r="I78" t="inlineStr">
        <x:is>
          <x:t xml:space="preserve">Mag</x:t>
        </x:is>
      </x:c>
      <x:c r="J78" t="inlineStr">
        <x:is>
          <x:t xml:space="preserve">5月</x:t>
        </x:is>
      </x:c>
      <x:c r="K78" t="inlineStr">
        <x:is>
          <x:t xml:space="preserve">5월</x:t>
        </x:is>
      </x:c>
      <x:c r="L78" t="inlineStr">
        <x:is>
          <x:t xml:space="preserve">Maj</x:t>
        </x:is>
      </x:c>
      <x:c r="M78" t="inlineStr">
        <x:is>
          <x:t xml:space="preserve">May</x:t>
        </x:is>
      </x:c>
      <x:c r="N78" t="inlineStr">
        <x:is>
          <x:t xml:space="preserve">5月</x:t>
        </x:is>
      </x:c>
    </x:row>
    <x:row r="79">
      <x:c r="A79" t="inlineStr">
        <x:is>
          <x:t xml:space="preserve">m6</x:t>
        </x:is>
      </x:c>
      <x:c r="B79" t="str">
        <x:f>INDEX($C$79:$N$79,1,$B$1)</x:f>
        <x:v>Jun</x:v>
      </x:c>
      <x:c r="C79" t="inlineStr">
        <x:is>
          <x:t xml:space="preserve">Jun</x:t>
        </x:is>
      </x:c>
      <x:c r="D79" t="inlineStr">
        <x:is>
          <x:t xml:space="preserve">Jun</x:t>
        </x:is>
      </x:c>
      <x:c r="E79" t="inlineStr">
        <x:is>
          <x:t xml:space="preserve">ژوئن</x:t>
        </x:is>
      </x:c>
      <x:c r="F79" t="inlineStr">
        <x:is>
          <x:t xml:space="preserve">يونيو</x:t>
        </x:is>
      </x:c>
      <x:c r="G79" t="inlineStr">
        <x:is>
          <x:t xml:space="preserve">Jun</x:t>
        </x:is>
      </x:c>
      <x:c r="H79" t="inlineStr">
        <x:is>
          <x:t xml:space="preserve">Juin</x:t>
        </x:is>
      </x:c>
      <x:c r="I79" t="inlineStr">
        <x:is>
          <x:t xml:space="preserve">Giu</x:t>
        </x:is>
      </x:c>
      <x:c r="J79" t="inlineStr">
        <x:is>
          <x:t xml:space="preserve">6月</x:t>
        </x:is>
      </x:c>
      <x:c r="K79" t="inlineStr">
        <x:is>
          <x:t xml:space="preserve">6월</x:t>
        </x:is>
      </x:c>
      <x:c r="L79" t="inlineStr">
        <x:is>
          <x:t xml:space="preserve">Qer</x:t>
        </x:is>
      </x:c>
      <x:c r="M79" t="inlineStr">
        <x:is>
          <x:t xml:space="preserve">Haz</x:t>
        </x:is>
      </x:c>
      <x:c r="N79" t="inlineStr">
        <x:is>
          <x:t xml:space="preserve">6月</x:t>
        </x:is>
      </x:c>
    </x:row>
    <x:row r="80">
      <x:c r="A80" t="inlineStr">
        <x:is>
          <x:t xml:space="preserve">m7</x:t>
        </x:is>
      </x:c>
      <x:c r="B80" t="str">
        <x:f>INDEX($C$80:$N$80,1,$B$1)</x:f>
        <x:v>Jul</x:v>
      </x:c>
      <x:c r="C80" t="inlineStr">
        <x:is>
          <x:t xml:space="preserve">Jul</x:t>
        </x:is>
      </x:c>
      <x:c r="D80" t="inlineStr">
        <x:is>
          <x:t xml:space="preserve">Jul</x:t>
        </x:is>
      </x:c>
      <x:c r="E80" t="inlineStr">
        <x:is>
          <x:t xml:space="preserve">ژوئیه</x:t>
        </x:is>
      </x:c>
      <x:c r="F80" t="inlineStr">
        <x:is>
          <x:t xml:space="preserve">يوليو</x:t>
        </x:is>
      </x:c>
      <x:c r="G80" t="inlineStr">
        <x:is>
          <x:t xml:space="preserve">Jul</x:t>
        </x:is>
      </x:c>
      <x:c r="H80" t="inlineStr">
        <x:is>
          <x:t xml:space="preserve">Juil</x:t>
        </x:is>
      </x:c>
      <x:c r="I80" t="inlineStr">
        <x:is>
          <x:t xml:space="preserve">Lug</x:t>
        </x:is>
      </x:c>
      <x:c r="J80" t="inlineStr">
        <x:is>
          <x:t xml:space="preserve">7月</x:t>
        </x:is>
      </x:c>
      <x:c r="K80" t="inlineStr">
        <x:is>
          <x:t xml:space="preserve">7월</x:t>
        </x:is>
      </x:c>
      <x:c r="L80" t="inlineStr">
        <x:is>
          <x:t xml:space="preserve">Kor</x:t>
        </x:is>
      </x:c>
      <x:c r="M80" t="inlineStr">
        <x:is>
          <x:t xml:space="preserve">Tem</x:t>
        </x:is>
      </x:c>
      <x:c r="N80" t="inlineStr">
        <x:is>
          <x:t xml:space="preserve">7月</x:t>
        </x:is>
      </x:c>
    </x:row>
    <x:row r="81">
      <x:c r="A81" t="inlineStr">
        <x:is>
          <x:t xml:space="preserve">m8</x:t>
        </x:is>
      </x:c>
      <x:c r="B81" t="str">
        <x:f>INDEX($C$81:$N$81,1,$B$1)</x:f>
        <x:v>Aug</x:v>
      </x:c>
      <x:c r="C81" t="inlineStr">
        <x:is>
          <x:t xml:space="preserve">Aug</x:t>
        </x:is>
      </x:c>
      <x:c r="D81" t="inlineStr">
        <x:is>
          <x:t xml:space="preserve">Aug</x:t>
        </x:is>
      </x:c>
      <x:c r="E81" t="inlineStr">
        <x:is>
          <x:t xml:space="preserve">اوت</x:t>
        </x:is>
      </x:c>
      <x:c r="F81" t="inlineStr">
        <x:is>
          <x:t xml:space="preserve">أغسطس</x:t>
        </x:is>
      </x:c>
      <x:c r="G81" t="inlineStr">
        <x:is>
          <x:t xml:space="preserve">Ago</x:t>
        </x:is>
      </x:c>
      <x:c r="H81" t="inlineStr">
        <x:is>
          <x:t xml:space="preserve">Août</x:t>
        </x:is>
      </x:c>
      <x:c r="I81" t="inlineStr">
        <x:is>
          <x:t xml:space="preserve">Ago</x:t>
        </x:is>
      </x:c>
      <x:c r="J81" t="inlineStr">
        <x:is>
          <x:t xml:space="preserve">8月</x:t>
        </x:is>
      </x:c>
      <x:c r="K81" t="inlineStr">
        <x:is>
          <x:t xml:space="preserve">8월</x:t>
        </x:is>
      </x:c>
      <x:c r="L81" t="inlineStr">
        <x:is>
          <x:t xml:space="preserve">Gus</x:t>
        </x:is>
      </x:c>
      <x:c r="M81" t="inlineStr">
        <x:is>
          <x:t xml:space="preserve">Ağu</x:t>
        </x:is>
      </x:c>
      <x:c r="N81" t="inlineStr">
        <x:is>
          <x:t xml:space="preserve">8月</x:t>
        </x:is>
      </x:c>
    </x:row>
    <x:row r="82">
      <x:c r="A82" t="inlineStr">
        <x:is>
          <x:t xml:space="preserve">m9</x:t>
        </x:is>
      </x:c>
      <x:c r="B82" t="str">
        <x:f>INDEX($C$82:$N$82,1,$B$1)</x:f>
        <x:v>Sep</x:v>
      </x:c>
      <x:c r="C82" t="inlineStr">
        <x:is>
          <x:t xml:space="preserve">Sep</x:t>
        </x:is>
      </x:c>
      <x:c r="D82" t="inlineStr">
        <x:is>
          <x:t xml:space="preserve">Sep</x:t>
        </x:is>
      </x:c>
      <x:c r="E82" t="inlineStr">
        <x:is>
          <x:t xml:space="preserve">سپتامبر</x:t>
        </x:is>
      </x:c>
      <x:c r="F82" t="inlineStr">
        <x:is>
          <x:t xml:space="preserve">سبتمبر</x:t>
        </x:is>
      </x:c>
      <x:c r="G82" t="inlineStr">
        <x:is>
          <x:t xml:space="preserve">Sep</x:t>
        </x:is>
      </x:c>
      <x:c r="H82" t="inlineStr">
        <x:is>
          <x:t xml:space="preserve">Sept</x:t>
        </x:is>
      </x:c>
      <x:c r="I82" t="inlineStr">
        <x:is>
          <x:t xml:space="preserve">Set</x:t>
        </x:is>
      </x:c>
      <x:c r="J82" t="inlineStr">
        <x:is>
          <x:t xml:space="preserve">9月</x:t>
        </x:is>
      </x:c>
      <x:c r="K82" t="inlineStr">
        <x:is>
          <x:t xml:space="preserve">9월</x:t>
        </x:is>
      </x:c>
      <x:c r="L82" t="inlineStr">
        <x:is>
          <x:t xml:space="preserve">Sht</x:t>
        </x:is>
      </x:c>
      <x:c r="M82" t="inlineStr">
        <x:is>
          <x:t xml:space="preserve">Eyl</x:t>
        </x:is>
      </x:c>
      <x:c r="N82" t="inlineStr">
        <x:is>
          <x:t xml:space="preserve">9月</x:t>
        </x:is>
      </x:c>
    </x:row>
    <x:row r="83">
      <x:c r="A83" t="inlineStr">
        <x:is>
          <x:t xml:space="preserve">m10</x:t>
        </x:is>
      </x:c>
      <x:c r="B83" t="str">
        <x:f>INDEX($C$83:$N$83,1,$B$1)</x:f>
        <x:v>Oct</x:v>
      </x:c>
      <x:c r="C83" t="inlineStr">
        <x:is>
          <x:t xml:space="preserve">Oct</x:t>
        </x:is>
      </x:c>
      <x:c r="D83" t="inlineStr">
        <x:is>
          <x:t xml:space="preserve">Okt</x:t>
        </x:is>
      </x:c>
      <x:c r="E83" t="inlineStr">
        <x:is>
          <x:t xml:space="preserve">اکتبر</x:t>
        </x:is>
      </x:c>
      <x:c r="F83" t="inlineStr">
        <x:is>
          <x:t xml:space="preserve">أكتوبر</x:t>
        </x:is>
      </x:c>
      <x:c r="G83" t="inlineStr">
        <x:is>
          <x:t xml:space="preserve">Oct</x:t>
        </x:is>
      </x:c>
      <x:c r="H83" t="inlineStr">
        <x:is>
          <x:t xml:space="preserve">Oct</x:t>
        </x:is>
      </x:c>
      <x:c r="I83" t="inlineStr">
        <x:is>
          <x:t xml:space="preserve">Ott</x:t>
        </x:is>
      </x:c>
      <x:c r="J83" t="inlineStr">
        <x:is>
          <x:t xml:space="preserve">10月</x:t>
        </x:is>
      </x:c>
      <x:c r="K83" t="inlineStr">
        <x:is>
          <x:t xml:space="preserve">10월</x:t>
        </x:is>
      </x:c>
      <x:c r="L83" t="inlineStr">
        <x:is>
          <x:t xml:space="preserve">Tet</x:t>
        </x:is>
      </x:c>
      <x:c r="M83" t="inlineStr">
        <x:is>
          <x:t xml:space="preserve">Eki</x:t>
        </x:is>
      </x:c>
      <x:c r="N83" t="inlineStr">
        <x:is>
          <x:t xml:space="preserve">10月</x:t>
        </x:is>
      </x:c>
    </x:row>
    <x:row r="84">
      <x:c r="A84" t="inlineStr">
        <x:is>
          <x:t xml:space="preserve">m11</x:t>
        </x:is>
      </x:c>
      <x:c r="B84" t="str">
        <x:f>INDEX($C$84:$N$84,1,$B$1)</x:f>
        <x:v>Nov</x:v>
      </x:c>
      <x:c r="C84" t="inlineStr">
        <x:is>
          <x:t xml:space="preserve">Nov</x:t>
        </x:is>
      </x:c>
      <x:c r="D84" t="inlineStr">
        <x:is>
          <x:t xml:space="preserve">Nov</x:t>
        </x:is>
      </x:c>
      <x:c r="E84" t="inlineStr">
        <x:is>
          <x:t xml:space="preserve">نوامبر</x:t>
        </x:is>
      </x:c>
      <x:c r="F84" t="inlineStr">
        <x:is>
          <x:t xml:space="preserve">نوفمبر</x:t>
        </x:is>
      </x:c>
      <x:c r="G84" t="inlineStr">
        <x:is>
          <x:t xml:space="preserve">Nov</x:t>
        </x:is>
      </x:c>
      <x:c r="H84" t="inlineStr">
        <x:is>
          <x:t xml:space="preserve">Nov</x:t>
        </x:is>
      </x:c>
      <x:c r="I84" t="inlineStr">
        <x:is>
          <x:t xml:space="preserve">Nov</x:t>
        </x:is>
      </x:c>
      <x:c r="J84" t="inlineStr">
        <x:is>
          <x:t xml:space="preserve">11月</x:t>
        </x:is>
      </x:c>
      <x:c r="K84" t="inlineStr">
        <x:is>
          <x:t xml:space="preserve">11월</x:t>
        </x:is>
      </x:c>
      <x:c r="L84" t="inlineStr">
        <x:is>
          <x:t xml:space="preserve">Nën</x:t>
        </x:is>
      </x:c>
      <x:c r="M84" t="inlineStr">
        <x:is>
          <x:t xml:space="preserve">Kas</x:t>
        </x:is>
      </x:c>
      <x:c r="N84" t="inlineStr">
        <x:is>
          <x:t xml:space="preserve">11月</x:t>
        </x:is>
      </x:c>
    </x:row>
    <x:row r="85">
      <x:c r="A85" t="inlineStr">
        <x:is>
          <x:t xml:space="preserve">m12</x:t>
        </x:is>
      </x:c>
      <x:c r="B85" t="str">
        <x:f>INDEX($C$85:$N$85,1,$B$1)</x:f>
        <x:v>Dec</x:v>
      </x:c>
      <x:c r="C85" t="inlineStr">
        <x:is>
          <x:t xml:space="preserve">Dec</x:t>
        </x:is>
      </x:c>
      <x:c r="D85" t="inlineStr">
        <x:is>
          <x:t xml:space="preserve">Dez</x:t>
        </x:is>
      </x:c>
      <x:c r="E85" t="inlineStr">
        <x:is>
          <x:t xml:space="preserve">دسامبر</x:t>
        </x:is>
      </x:c>
      <x:c r="F85" t="inlineStr">
        <x:is>
          <x:t xml:space="preserve">ديسمبر</x:t>
        </x:is>
      </x:c>
      <x:c r="G85" t="inlineStr">
        <x:is>
          <x:t xml:space="preserve">Dic</x:t>
        </x:is>
      </x:c>
      <x:c r="H85" t="inlineStr">
        <x:is>
          <x:t xml:space="preserve">Déc</x:t>
        </x:is>
      </x:c>
      <x:c r="I85" t="inlineStr">
        <x:is>
          <x:t xml:space="preserve">Dic</x:t>
        </x:is>
      </x:c>
      <x:c r="J85" t="inlineStr">
        <x:is>
          <x:t xml:space="preserve">12月</x:t>
        </x:is>
      </x:c>
      <x:c r="K85" t="inlineStr">
        <x:is>
          <x:t xml:space="preserve">12월</x:t>
        </x:is>
      </x:c>
      <x:c r="L85" t="inlineStr">
        <x:is>
          <x:t xml:space="preserve">Dhj</x:t>
        </x:is>
      </x:c>
      <x:c r="M85" t="inlineStr">
        <x:is>
          <x:t xml:space="preserve">Ara</x:t>
        </x:is>
      </x:c>
      <x:c r="N85" t="inlineStr">
        <x:is>
          <x:t xml:space="preserve">12月</x:t>
        </x:is>
      </x:c>
    </x:row>
    <x:row r="86">
      <x:c r="A86" t="inlineStr">
        <x:is>
          <x:t xml:space="preserve">set_hint</x:t>
        </x:is>
      </x:c>
      <x:c r="B86" t="str">
        <x:f>INDEX($C$86:$N$86,1,$B$1)</x:f>
        <x:v>EDIT GREEN CELLS ONLY • Your targets drive the performance status. The template ships with DEMO data.</x:v>
      </x:c>
      <x:c r="C86" t="inlineStr">
        <x:is>
          <x:t xml:space="preserve">EDIT GREEN CELLS ONLY • Your targets drive the performance status. The template ships with DEMO data.</x:t>
        </x:is>
      </x:c>
      <x:c r="D86" t="inlineStr">
        <x:is>
          <x:t xml:space="preserve">NUR GRÜNE ZELLEN BEARBEITEN • Ihre Ziele steuern den Leistungsstatus. Die Vorlage enthält DEMO-Daten.</x:t>
        </x:is>
      </x:c>
      <x:c r="E86" t="inlineStr">
        <x:is>
          <x:t xml:space="preserve">فقط خانه‌های سبز را ویرایش کنید • اهداف شما وضعیت عملکرد را تعیین می‌کنند. قالب با داده‌های نمونه ارائه می‌شود.</x:t>
        </x:is>
      </x:c>
      <x:c r="F86" t="inlineStr">
        <x:is>
          <x:t xml:space="preserve">عدّل الخلايا الخضراء فقط • أهدافك تحدد حالة الأداء. يأتي القالب مع بيانات تجريبية.</x:t>
        </x:is>
      </x:c>
      <x:c r="G86" t="inlineStr">
        <x:is>
          <x:t xml:space="preserve">EDITA SOLO LAS CELDAS VERDES • Tus metas definen el estado del rendimiento. La plantilla incluye datos DEMO.</x:t>
        </x:is>
      </x:c>
      <x:c r="H86" t="inlineStr">
        <x:is>
          <x:t xml:space="preserve">MODIFIEZ UNIQUEMENT LES CELLULES VERTES • Vos objectifs déterminent l’état des performances. Le modèle contient des données DÉMO.</x:t>
        </x:is>
      </x:c>
      <x:c r="I86" t="inlineStr">
        <x:is>
          <x:t xml:space="preserve">MODIFICA SOLO LE CELLE VERDI • I tuoi obiettivi determinano lo stato delle prestazioni. Il modello include dati DEMO.</x:t>
        </x:is>
      </x:c>
      <x:c r="J86" t="inlineStr">
        <x:is>
          <x:t xml:space="preserve">緑のセルのみ編集 • 目標値がパフォーマンス状況を決定します。テンプレートにはデモデータが入っています。</x:t>
        </x:is>
      </x:c>
      <x:c r="K86" t="inlineStr">
        <x:is>
          <x:t xml:space="preserve">초록색 셀만 편집 • 목표값이 성과 상태를 결정합니다. 템플릿에는 데모 데이터가 포함되어 있습니다.</x:t>
        </x:is>
      </x:c>
      <x:c r="L86" t="inlineStr">
        <x:is>
          <x:t xml:space="preserve">NDRYSHONI VETËM QELIZAT E GJELBRA • Objektivat përcaktojnë statusin e performancës. Shablloni vjen me të dhëna DEMO.</x:t>
        </x:is>
      </x:c>
      <x:c r="M86" t="inlineStr">
        <x:is>
          <x:t xml:space="preserve">YALNIZCA YEŞİL HÜCRELERİ DÜZENLEYİN • Hedefleriniz performans durumunu belirler. Şablon DEMO verilerle gelir.</x:t>
        </x:is>
      </x:c>
      <x:c r="N86" t="inlineStr">
        <x:is>
          <x:t xml:space="preserve">仅编辑绿色单元格 • 目标值决定绩效状态。模板附带演示数据。</x:t>
        </x:is>
      </x:c>
    </x:row>
    <x:row r="87">
      <x:c r="A87" t="inlineStr">
        <x:is>
          <x:t xml:space="preserve">custom</x:t>
        </x:is>
      </x:c>
      <x:c r="B87" t="str">
        <x:f>INDEX($C$87:$N$87,1,$B$1)</x:f>
        <x:v>Need a custom version? Visit keywanfakhri.com</x:v>
      </x:c>
      <x:c r="C87" t="inlineStr">
        <x:is>
          <x:t xml:space="preserve">Need a custom version? Visit keywanfakhri.com</x:t>
        </x:is>
      </x:c>
      <x:c r="D87" t="inlineStr">
        <x:is>
          <x:t xml:space="preserve">Individuelle Version gewünscht? keywanfakhri.com</x:t>
        </x:is>
      </x:c>
      <x:c r="E87" t="inlineStr">
        <x:is>
          <x:t xml:space="preserve">نسخه سفارشی می‌خواهید؟ keywanfakhri.com</x:t>
        </x:is>
      </x:c>
      <x:c r="F87" t="inlineStr">
        <x:is>
          <x:t xml:space="preserve">تحتاج نسخة مخصصة؟ keywanfakhri.com</x:t>
        </x:is>
      </x:c>
      <x:c r="G87" t="inlineStr">
        <x:is>
          <x:t xml:space="preserve">¿Necesitas una versión a medida? keywanfakhri.com</x:t>
        </x:is>
      </x:c>
      <x:c r="H87" t="inlineStr">
        <x:is>
          <x:t xml:space="preserve">Besoin d’une version sur mesure ? keywanfakhri.com</x:t>
        </x:is>
      </x:c>
      <x:c r="I87" t="inlineStr">
        <x:is>
          <x:t xml:space="preserve">Ti serve una versione personalizzata? keywanfakhri.com</x:t>
        </x:is>
      </x:c>
      <x:c r="J87" t="inlineStr">
        <x:is>
          <x:t xml:space="preserve">カスタム版のご相談は keywanfakhri.com へ</x:t>
        </x:is>
      </x:c>
      <x:c r="K87" t="inlineStr">
        <x:is>
          <x:t xml:space="preserve">맞춤 버전이 필요하신가요? keywanfakhri.com</x:t>
        </x:is>
      </x:c>
      <x:c r="L87" t="inlineStr">
        <x:is>
          <x:t xml:space="preserve">Ju duhet një version i personalizuar? keywanfakhri.com</x:t>
        </x:is>
      </x:c>
      <x:c r="M87" t="inlineStr">
        <x:is>
          <x:t xml:space="preserve">Size özel sürüm mü lazım? keywanfakhri.com</x:t>
        </x:is>
      </x:c>
      <x:c r="N87" t="inlineStr">
        <x:is>
          <x:t xml:space="preserve">需要定制版本？请访问 keywanfakhri.com</x:t>
        </x:is>
      </x:c>
    </x:row>
    <x:row r="88">
      <x:c r="A88" t="inlineStr">
        <x:is>
          <x:t xml:space="preserve">g1</x:t>
        </x:is>
      </x:c>
      <x:c r="B88" t="str">
        <x:f>INDEX($C$88:$N$88,1,$B$1)</x:f>
        <x:v>01   SETTINGS  →  Choose language, report year and targets.</x:v>
      </x:c>
      <x:c r="C88" t="inlineStr">
        <x:is>
          <x:t xml:space="preserve">01   SETTINGS  →  Choose language, report year and targets.</x:t>
        </x:is>
      </x:c>
      <x:c r="D88" t="inlineStr">
        <x:is>
          <x:t xml:space="preserve">01   SETTINGS  →  Sprache, Berichtsjahr und Ziele wählen.</x:t>
        </x:is>
      </x:c>
      <x:c r="E88" t="inlineStr">
        <x:is>
          <x:t xml:space="preserve">۰۱   SETTINGS  ←  زبان، سال گزارش و اهداف را انتخاب کنید.</x:t>
        </x:is>
      </x:c>
      <x:c r="F88" t="inlineStr">
        <x:is>
          <x:t xml:space="preserve">01   SETTINGS  ←  اختر اللغة وسنة التقرير والأهداف.</x:t>
        </x:is>
      </x:c>
      <x:c r="G88" t="inlineStr">
        <x:is>
          <x:t xml:space="preserve">01   SETTINGS  →  Elige idioma, año del informe y metas.</x:t>
        </x:is>
      </x:c>
      <x:c r="H88" t="inlineStr">
        <x:is>
          <x:t xml:space="preserve">01   SETTINGS  →  Choisissez la langue, l’année et les objectifs.</x:t>
        </x:is>
      </x:c>
      <x:c r="I88" t="inlineStr">
        <x:is>
          <x:t xml:space="preserve">01   SETTINGS  →  Scegli lingua, anno e obiettivi.</x:t>
        </x:is>
      </x:c>
      <x:c r="J88" t="inlineStr">
        <x:is>
          <x:t xml:space="preserve">01   SETTINGS  →  言語・レポート年・目標を選択。</x:t>
        </x:is>
      </x:c>
      <x:c r="K88" t="inlineStr">
        <x:is>
          <x:t xml:space="preserve">01   SETTINGS  →  언어, 보고 연도, 목표를 선택하세요.</x:t>
        </x:is>
      </x:c>
      <x:c r="L88" t="inlineStr">
        <x:is>
          <x:t xml:space="preserve">01   SETTINGS  →  Zgjidhni gjuhën, vitin dhe objektivat.</x:t>
        </x:is>
      </x:c>
      <x:c r="M88" t="inlineStr">
        <x:is>
          <x:t xml:space="preserve">01   SETTINGS  →  Dil, rapor yılı ve hedefleri seçin.</x:t>
        </x:is>
      </x:c>
      <x:c r="N88" t="inlineStr">
        <x:is>
          <x:t xml:space="preserve">01   SETTINGS  →  选择语言、报告年份和目标。</x:t>
        </x:is>
      </x:c>
    </x:row>
    <x:row r="89">
      <x:c r="A89" t="inlineStr">
        <x:is>
          <x:t xml:space="preserve">g2</x:t>
        </x:is>
      </x:c>
      <x:c r="B89" t="str">
        <x:f>INDEX($C$89:$N$89,1,$B$1)</x:f>
        <x:v>02   ORDERS  →  Replace the sample data in the green columns A:L.</x:v>
      </x:c>
      <x:c r="C89" t="inlineStr">
        <x:is>
          <x:t xml:space="preserve">02   ORDERS  →  Replace the sample data in the green columns A:L.</x:t>
        </x:is>
      </x:c>
      <x:c r="D89" t="inlineStr">
        <x:is>
          <x:t xml:space="preserve">02   ORDERS  →  Beispieldaten in den grünen Spalten A:L ersetzen.</x:t>
        </x:is>
      </x:c>
      <x:c r="E89" t="inlineStr">
        <x:is>
          <x:t xml:space="preserve">۰۲   ORDERS  ←  داده‌های نمونه را در ستون‌های سبز A:L جایگزین کنید.</x:t>
        </x:is>
      </x:c>
      <x:c r="F89" t="inlineStr">
        <x:is>
          <x:t xml:space="preserve">02   ORDERS  ←  استبدل البيانات التجريبية في الأعمدة الخضراء A:L.</x:t>
        </x:is>
      </x:c>
      <x:c r="G89" t="inlineStr">
        <x:is>
          <x:t xml:space="preserve">02   ORDERS  →  Sustituye los datos de ejemplo en las columnas verdes A:L.</x:t>
        </x:is>
      </x:c>
      <x:c r="H89" t="inlineStr">
        <x:is>
          <x:t xml:space="preserve">02   ORDERS  →  Remplacez les données d’exemple dans les colonnes vertes A:L.</x:t>
        </x:is>
      </x:c>
      <x:c r="I89" t="inlineStr">
        <x:is>
          <x:t xml:space="preserve">02   ORDERS  →  Sostituisci i dati di esempio nelle colonne verdi A:L.</x:t>
        </x:is>
      </x:c>
      <x:c r="J89" t="inlineStr">
        <x:is>
          <x:t xml:space="preserve">02   ORDERS  →  緑の列 A:L のサンプルデータを置き換え。</x:t>
        </x:is>
      </x:c>
      <x:c r="K89" t="inlineStr">
        <x:is>
          <x:t xml:space="preserve">02   ORDERS  →  초록색 열 A:L의 샘플 데이터를 교체하세요.</x:t>
        </x:is>
      </x:c>
      <x:c r="L89" t="inlineStr">
        <x:is>
          <x:t xml:space="preserve">02   ORDERS  →  Zëvendësoni të dhënat shembull në kolonat e gjelbra A:L.</x:t>
        </x:is>
      </x:c>
      <x:c r="M89" t="inlineStr">
        <x:is>
          <x:t xml:space="preserve">02   ORDERS  →  Yeşil A:L sütunlarındaki örnek verileri değiştirin.</x:t>
        </x:is>
      </x:c>
      <x:c r="N89" t="inlineStr">
        <x:is>
          <x:t xml:space="preserve">02   ORDERS  →  替换绿色列 A:L 中的示例数据。</x:t>
        </x:is>
      </x:c>
    </x:row>
    <x:row r="90">
      <x:c r="A90" t="inlineStr">
        <x:is>
          <x:t xml:space="preserve">g3</x:t>
        </x:is>
      </x:c>
      <x:c r="B90" t="str">
        <x:f>INDEX($C$90:$N$90,1,$B$1)</x:f>
        <x:v>03   FORMULAS  →  Columns M:R are calculated automatically – do not overwrite them.</x:v>
      </x:c>
      <x:c r="C90" t="inlineStr">
        <x:is>
          <x:t xml:space="preserve">03   FORMULAS  →  Columns M:R are calculated automatically – do not overwrite them.</x:t>
        </x:is>
      </x:c>
      <x:c r="D90" t="inlineStr">
        <x:is>
          <x:t xml:space="preserve">03   FORMELN  →  Spalten M:R werden automatisch berechnet – nicht überschreiben.</x:t>
        </x:is>
      </x:c>
      <x:c r="E90" t="inlineStr">
        <x:is>
          <x:t xml:space="preserve">۰۳   فرمول‌ها  ←  ستون‌های M:R خودکار محاسبه می‌شوند – آن‌ها را بازنویسی نکنید.</x:t>
        </x:is>
      </x:c>
      <x:c r="F90" t="inlineStr">
        <x:is>
          <x:t xml:space="preserve">03   الصيغ  ←  الأعمدة M:R تُحسب تلقائيًا – لا تكتب فوقها.</x:t>
        </x:is>
      </x:c>
      <x:c r="G90" t="inlineStr">
        <x:is>
          <x:t xml:space="preserve">03   FÓRMULAS  →  Las columnas M:R se calculan solas – no las sobrescribas.</x:t>
        </x:is>
      </x:c>
      <x:c r="H90" t="inlineStr">
        <x:is>
          <x:t xml:space="preserve">03   FORMULES  →  Les colonnes M:R sont calculées automatiquement – ne pas écraser.</x:t>
        </x:is>
      </x:c>
      <x:c r="I90" t="inlineStr">
        <x:is>
          <x:t xml:space="preserve">03   FORMULE  →  Le colonne M:R sono calcolate automaticamente – non sovrascriverle.</x:t>
        </x:is>
      </x:c>
      <x:c r="J90" t="inlineStr">
        <x:is>
          <x:t xml:space="preserve">03   数式  →  M:R 列は自動計算。上書きしないでください。</x:t>
        </x:is>
      </x:c>
      <x:c r="K90" t="inlineStr">
        <x:is>
          <x:t xml:space="preserve">03   수식  →  M:R 열은 자동 계산됩니다 – 덮어쓰지 마세요.</x:t>
        </x:is>
      </x:c>
      <x:c r="L90" t="inlineStr">
        <x:is>
          <x:t xml:space="preserve">03   FORMULAT  →  Kolonat M:R llogariten automatikisht – mos i mbishkruani.</x:t>
        </x:is>
      </x:c>
      <x:c r="M90" t="inlineStr">
        <x:is>
          <x:t xml:space="preserve">03   FORMÜLLER  →  M:R sütunları otomatik hesaplanır – üzerine yazmayın.</x:t>
        </x:is>
      </x:c>
      <x:c r="N90" t="inlineStr">
        <x:is>
          <x:t xml:space="preserve">03   公式  →  M:R 列自动计算，请勿覆盖。</x:t>
        </x:is>
      </x:c>
    </x:row>
    <x:row r="91">
      <x:c r="A91" t="inlineStr">
        <x:is>
          <x:t xml:space="preserve">g4</x:t>
        </x:is>
      </x:c>
      <x:c r="B91" t="str">
        <x:f>INDEX($C$91:$N$91,1,$B$1)</x:f>
        <x:v>04   DASHBOARD  →  KPIs, charts and heatmap update automatically.</x:v>
      </x:c>
      <x:c r="C91" t="inlineStr">
        <x:is>
          <x:t xml:space="preserve">04   DASHBOARD  →  KPIs, charts and heatmap update automatically.</x:t>
        </x:is>
      </x:c>
      <x:c r="D91" t="inlineStr">
        <x:is>
          <x:t xml:space="preserve">04   DASHBOARD  →  KPIs, Diagramme und Heatmap aktualisieren sich automatisch.</x:t>
        </x:is>
      </x:c>
      <x:c r="E91" t="inlineStr">
        <x:is>
          <x:t xml:space="preserve">۰۴   DASHBOARD  ←  شاخص‌ها، نمودارها و نقشه حرارتی خودکار به‌روز می‌شوند.</x:t>
        </x:is>
      </x:c>
      <x:c r="F91" t="inlineStr">
        <x:is>
          <x:t xml:space="preserve">04   DASHBOARD  ←  تتحدث المؤشرات والرسوم والخريطة الحرارية تلقائيًا.</x:t>
        </x:is>
      </x:c>
      <x:c r="G91" t="inlineStr">
        <x:is>
          <x:t xml:space="preserve">04   DASHBOARD  →  KPIs, gráficos y mapa de calor se actualizan solos.</x:t>
        </x:is>
      </x:c>
      <x:c r="H91" t="inlineStr">
        <x:is>
          <x:t xml:space="preserve">04   DASHBOARD  →  KPI, graphiques et carte thermique se mettent à jour automatiquement.</x:t>
        </x:is>
      </x:c>
      <x:c r="I91" t="inlineStr">
        <x:is>
          <x:t xml:space="preserve">04   DASHBOARD  →  KPI, grafici e mappa termica si aggiornano automaticamente.</x:t>
        </x:is>
      </x:c>
      <x:c r="J91" t="inlineStr">
        <x:is>
          <x:t xml:space="preserve">04   DASHBOARD  →  KPI・グラフ・ヒートマップは自動更新。</x:t>
        </x:is>
      </x:c>
      <x:c r="K91" t="inlineStr">
        <x:is>
          <x:t xml:space="preserve">04   DASHBOARD  →  KPI, 차트, 히트맵이 자동으로 업데이트됩니다.</x:t>
        </x:is>
      </x:c>
      <x:c r="L91" t="inlineStr">
        <x:is>
          <x:t xml:space="preserve">04   DASHBOARD  →  KPI-të, grafikët dhe harta termike përditësohen vetë.</x:t>
        </x:is>
      </x:c>
      <x:c r="M91" t="inlineStr">
        <x:is>
          <x:t xml:space="preserve">04   DASHBOARD  →  KPI’lar, grafikler ve ısı haritası otomatik güncellenir.</x:t>
        </x:is>
      </x:c>
      <x:c r="N91" t="inlineStr">
        <x:is>
          <x:t xml:space="preserve">04   DASHBOARD  →  KPI、图表和热力图自动更新。</x:t>
        </x:is>
      </x:c>
    </x:row>
    <x:row r="92">
      <x:c r="A92" t="inlineStr">
        <x:is>
          <x:t xml:space="preserve">g5</x:t>
        </x:is>
      </x:c>
      <x:c r="B92" t="str">
        <x:f>INDEX($C$92:$N$92,1,$B$1)</x:f>
        <x:v>05   EXPORT  →  File › Export › PDF (the dashboard fits on one page).</x:v>
      </x:c>
      <x:c r="C92" t="inlineStr">
        <x:is>
          <x:t xml:space="preserve">05   EXPORT  →  File › Export › PDF (the dashboard fits on one page).</x:t>
        </x:is>
      </x:c>
      <x:c r="D92" t="inlineStr">
        <x:is>
          <x:t xml:space="preserve">05   EXPORT  →  Datei › Exportieren › PDF (Dashboard passt auf eine Seite).</x:t>
        </x:is>
      </x:c>
      <x:c r="E92" t="inlineStr">
        <x:is>
          <x:t xml:space="preserve">۰۵   خروجی  ←  File › Export › PDF (داشبورد در یک صفحه چاپ می‌شود).</x:t>
        </x:is>
      </x:c>
      <x:c r="F92" t="inlineStr">
        <x:is>
          <x:t xml:space="preserve">05   التصدير  ←  ملف › تصدير › PDF (اللوحة في صفحة واحدة).</x:t>
        </x:is>
      </x:c>
      <x:c r="G92" t="inlineStr">
        <x:is>
          <x:t xml:space="preserve">05   EXPORTAR  →  Archivo › Exportar › PDF (el panel cabe en una página).</x:t>
        </x:is>
      </x:c>
      <x:c r="H92" t="inlineStr">
        <x:is>
          <x:t xml:space="preserve">05   EXPORT  →  Fichier › Exporter › PDF (le tableau tient sur une page).</x:t>
        </x:is>
      </x:c>
      <x:c r="I92" t="inlineStr">
        <x:is>
          <x:t xml:space="preserve">05   ESPORTA  →  File › Esporta › PDF (la dashboard sta in una pagina).</x:t>
        </x:is>
      </x:c>
      <x:c r="J92" t="inlineStr">
        <x:is>
          <x:t xml:space="preserve">05   エクスポート  →  ファイル › エクスポート › PDF（1ページに収まります）。</x:t>
        </x:is>
      </x:c>
      <x:c r="K92" t="inlineStr">
        <x:is>
          <x:t xml:space="preserve">05   내보내기  →  파일 › 내보내기 › PDF (대시보드는 한 페이지).</x:t>
        </x:is>
      </x:c>
      <x:c r="L92" t="inlineStr">
        <x:is>
          <x:t xml:space="preserve">05   EKSPORTI  →  Skedari › Eksporto › PDF (paneli në një faqe).</x:t>
        </x:is>
      </x:c>
      <x:c r="M92" t="inlineStr">
        <x:is>
          <x:t xml:space="preserve">05   DIŞA AKTAR  →  Dosya › Dışa Aktar › PDF (pano tek sayfaya sığar).</x:t>
        </x:is>
      </x:c>
      <x:c r="N92" t="inlineStr">
        <x:is>
          <x:t xml:space="preserve">05   导出  →  文件 › 导出 › PDF（仪表板为单页）。</x:t>
        </x:is>
      </x:c>
    </x:row>
    <x:row r="93">
      <x:c r="A93" t="inlineStr">
        <x:is>
          <x:t xml:space="preserve">g_inputs</x:t>
        </x:is>
      </x:c>
      <x:c r="B93" t="str">
        <x:f>INDEX($C$93:$N$93,1,$B$1)</x:f>
        <x:v>INPUTS: Order ID, dates, hour (8/10/12/14/16/18), zone (A–D), picker, quantities, value in EUR, delay reason (drop-down). Capacity: 2,000 orders.</x:v>
      </x:c>
      <x:c r="C93" t="inlineStr">
        <x:is>
          <x:t xml:space="preserve">INPUTS: Order ID, dates, hour (8/10/12/14/16/18), zone (A–D), picker, quantities, value in EUR, delay reason (drop-down). Capacity: 2,000 orders.</x:t>
        </x:is>
      </x:c>
      <x:c r="D93" t="inlineStr">
        <x:is>
          <x:t xml:space="preserve">EINGABEN: Auftragsnummer, Daten, Stunde (8/10/12/14/16/18), Zone (A–D), Kommissionierer, Mengen, Wert in EUR, Verzögerungsgrund (Auswahlliste). Kapazität: 2.000 Aufträge.</x:t>
        </x:is>
      </x:c>
      <x:c r="E93" t="inlineStr">
        <x:is>
          <x:t xml:space="preserve">ورودی‌ها: شماره سفارش، تاریخ‌ها، ساعت (8/10/12/14/16/18)، ناحیه (A–D)، مسئول برداشت، تعداد اقلام، ارزش به یورو، دلیل تأخیر (لیست کشویی). ظرفیت: ۲٬۰۰۰ سفارش.</x:t>
        </x:is>
      </x:c>
      <x:c r="F93" t="inlineStr">
        <x:is>
          <x:t xml:space="preserve">المدخلات: رقم الطلب، التواريخ، الساعة (8/10/12/14/16/18)، المنطقة (A–D)، العامل، الكميات، القيمة باليورو، سبب التأخير (قائمة منسدلة). السعة: 2000 طلب.</x:t>
        </x:is>
      </x:c>
      <x:c r="G93" t="inlineStr">
        <x:is>
          <x:t xml:space="preserve">ENTRADAS: ID de pedido, fechas, hora (8/10/12/14/16/18), zona (A–D), preparador, cantidades, valor en EUR, motivo del retraso (lista). Capacidad: 2.000 pedidos.</x:t>
        </x:is>
      </x:c>
      <x:c r="H93" t="inlineStr">
        <x:is>
          <x:t xml:space="preserve">SAISIES : n° de commande, dates, heure (8/10/12/14/16/18), zone (A–D), préparateur, quantités, valeur en EUR, cause du retard (liste). Capacité : 2 000 commandes.</x:t>
        </x:is>
      </x:c>
      <x:c r="I93" t="inlineStr">
        <x:is>
          <x:t xml:space="preserve">INPUT: ID ordine, date, ora (8/10/12/14/16/18), zona (A–D), addetto, quantità, valore in EUR, motivo del ritardo (elenco). Capacità: 2.000 ordini.</x:t>
        </x:is>
      </x:c>
      <x:c r="J93" t="inlineStr">
        <x:is>
          <x:t xml:space="preserve">入力項目：注文ID、日付、時刻（8/10/12/14/16/18）、ゾーン（A–D）、ピッカー、数量、金額（EUR）、遅延理由（リスト）。容量：2,000件。</x:t>
        </x:is>
      </x:c>
      <x:c r="K93" t="inlineStr">
        <x:is>
          <x:t xml:space="preserve">입력 항목: 주문 ID, 날짜, 시간(8/10/12/14/16/18), 구역(A–D), 피커, 수량, 금액(EUR), 지연 사유(목록). 용량: 2,000건.</x:t>
        </x:is>
      </x:c>
      <x:c r="L93" t="inlineStr">
        <x:is>
          <x:t xml:space="preserve">HYRJET: ID e porosisë, datat, ora (8/10/12/14/16/18), zona (A–D), përgatitësi, sasitë, vlera në EUR, arsyeja e vonesës (listë). Kapaciteti: 2.000 porosi.</x:t>
        </x:is>
      </x:c>
      <x:c r="M93" t="inlineStr">
        <x:is>
          <x:t xml:space="preserve">GİRİŞLER: Sipariş no, tarihler, saat (8/10/12/14/16/18), bölge (A–D), toplayıcı, miktarlar, EUR tutar, gecikme nedeni (liste). Kapasite: 2.000 sipariş.</x:t>
        </x:is>
      </x:c>
      <x:c r="N93" t="inlineStr">
        <x:is>
          <x:t xml:space="preserve">输入项：订单编号、日期、时段（8/10/12/14/16/18）、库区（A–D）、拣货员、数量、金额（EUR）、延迟原因（下拉列表）。容量：2,000 条订单。</x:t>
        </x:is>
      </x:c>
    </x:row>
    <x:row r="94">
      <x:c r="A94" t="inlineStr">
        <x:is>
          <x:t xml:space="preserve">g_year</x:t>
        </x:is>
      </x:c>
      <x:c r="B94" t="str">
        <x:f>INDEX($C$94:$N$94,1,$B$1)</x:f>
        <x:v>IMPORTANT: The dashboard only summarizes the report year selected in Settings.</x:v>
      </x:c>
      <x:c r="C94" t="inlineStr">
        <x:is>
          <x:t xml:space="preserve">IMPORTANT: The dashboard only summarizes the report year selected in Settings.</x:t>
        </x:is>
      </x:c>
      <x:c r="D94" t="inlineStr">
        <x:is>
          <x:t xml:space="preserve">WICHTIG: Das Dashboard wertet nur das in Settings gewählte Berichtsjahr aus.</x:t>
        </x:is>
      </x:c>
      <x:c r="E94" t="inlineStr">
        <x:is>
          <x:t xml:space="preserve">مهم: داشبورد فقط سال گزارش انتخاب‌شده در Settings را خلاصه می‌کند.</x:t>
        </x:is>
      </x:c>
      <x:c r="F94" t="inlineStr">
        <x:is>
          <x:t xml:space="preserve">مهم: تلخّص اللوحة سنة التقرير المحددة في Settings فقط.</x:t>
        </x:is>
      </x:c>
      <x:c r="G94" t="inlineStr">
        <x:is>
          <x:t xml:space="preserve">IMPORTANTE: El panel resume solo el año seleccionado en Settings.</x:t>
        </x:is>
      </x:c>
      <x:c r="H94" t="inlineStr">
        <x:is>
          <x:t xml:space="preserve">IMPORTANT : le tableau de bord ne résume que l’année choisie dans Settings.</x:t>
        </x:is>
      </x:c>
      <x:c r="I94" t="inlineStr">
        <x:is>
          <x:t xml:space="preserve">IMPORTANTE: la dashboard riepiloga solo l’anno scelto in Settings.</x:t>
        </x:is>
      </x:c>
      <x:c r="J94" t="inlineStr">
        <x:is>
          <x:t xml:space="preserve">重要：ダッシュボードは Settings で選んだ年のみを集計します。</x:t>
        </x:is>
      </x:c>
      <x:c r="K94" t="inlineStr">
        <x:is>
          <x:t xml:space="preserve">중요: 대시보드는 Settings에서 선택한 연도만 요약합니다.</x:t>
        </x:is>
      </x:c>
      <x:c r="L94" t="inlineStr">
        <x:is>
          <x:t xml:space="preserve">E RËNDËSISHME: Paneli përmbledh vetëm vitin e zgjedhur në Settings.</x:t>
        </x:is>
      </x:c>
      <x:c r="M94" t="inlineStr">
        <x:is>
          <x:t xml:space="preserve">ÖNEMLİ: Pano yalnızca Settings’te seçilen yılı özetler.</x:t>
        </x:is>
      </x:c>
      <x:c r="N94" t="inlineStr">
        <x:is>
          <x:t xml:space="preserve">重要：仪表板仅汇总 Settings 中所选的报告年份。</x:t>
        </x:is>
      </x:c>
    </x:row>
    <x:row r="95">
      <x:c r="A95" t="inlineStr">
        <x:is>
          <x:t xml:space="preserve">g_demo</x:t>
        </x:is>
      </x:c>
      <x:c r="B95" t="str">
        <x:f>INDEX($C$95:$N$95,1,$B$1)</x:f>
        <x:v>DEMO DATA is fictional. Delete the sample rows before entering real data.</x:v>
      </x:c>
      <x:c r="C95" t="inlineStr">
        <x:is>
          <x:t xml:space="preserve">DEMO DATA is fictional. Delete the sample rows before entering real data.</x:t>
        </x:is>
      </x:c>
      <x:c r="D95" t="inlineStr">
        <x:is>
          <x:t xml:space="preserve">DEMO-DATEN sind fiktiv. Beispielzeilen vor echten Daten löschen.</x:t>
        </x:is>
      </x:c>
      <x:c r="E95" t="inlineStr">
        <x:is>
          <x:t xml:space="preserve">داده‌های نمونه ساختگی هستند. پیش از ورود داده واقعی، ردیف‌های نمونه را حذف کنید.</x:t>
        </x:is>
      </x:c>
      <x:c r="F95" t="inlineStr">
        <x:is>
          <x:t xml:space="preserve">البيانات التجريبية وهمية. احذف صفوف المثال قبل إدخال بيانات حقيقية.</x:t>
        </x:is>
      </x:c>
      <x:c r="G95" t="inlineStr">
        <x:is>
          <x:t xml:space="preserve">Los DATOS DEMO son ficticios. Borra las filas de ejemplo antes de usar datos reales.</x:t>
        </x:is>
      </x:c>
      <x:c r="H95" t="inlineStr">
        <x:is>
          <x:t xml:space="preserve">Les DONNÉES DÉMO sont fictives. Supprimez les lignes d’exemple avant d’utiliser des données réelles.</x:t>
        </x:is>
      </x:c>
      <x:c r="I95" t="inlineStr">
        <x:is>
          <x:t xml:space="preserve">I DATI DEMO sono fittizi. Elimina le righe di esempio prima di inserire dati reali.</x:t>
        </x:is>
      </x:c>
      <x:c r="J95" t="inlineStr">
        <x:is>
          <x:t xml:space="preserve">デモデータは架空です。実データ入力前にサンプル行を削除してください。</x:t>
        </x:is>
      </x:c>
      <x:c r="K95" t="inlineStr">
        <x:is>
          <x:t xml:space="preserve">데모 데이터는 가상입니다. 실제 데이터 입력 전에 샘플 행을 삭제하세요.</x:t>
        </x:is>
      </x:c>
      <x:c r="L95" t="inlineStr">
        <x:is>
          <x:t xml:space="preserve">TË DHËNAT DEMO janë fiktive. Fshini rreshtat shembull para të dhënave reale.</x:t>
        </x:is>
      </x:c>
      <x:c r="M95" t="inlineStr">
        <x:is>
          <x:t xml:space="preserve">DEMO VERİLER kurgusaldır. Gerçek veri girmeden önce örnek satırları silin.</x:t>
        </x:is>
      </x:c>
      <x:c r="N95" t="inlineStr">
        <x:is>
          <x:t xml:space="preserve">演示数据为虚构数据。录入真实数据前请删除示例行。</x:t>
        </x:is>
      </x:c>
    </x:row>
    <x:row r="96">
      <x:c r="A96" t="inlineStr">
        <x:is>
          <x:t xml:space="preserve">g_priv</x:t>
        </x:is>
      </x:c>
      <x:c r="B96" t="str">
        <x:f>INDEX($C$96:$N$96,1,$B$1)</x:f>
        <x:v>DATA PRIVACY: The workbook works offline. Do not share files containing real employee or customer data.</x:v>
      </x:c>
      <x:c r="C96" t="inlineStr">
        <x:is>
          <x:t xml:space="preserve">DATA PRIVACY: The workbook works offline. Do not share files containing real employee or customer data.</x:t>
        </x:is>
      </x:c>
      <x:c r="D96" t="inlineStr">
        <x:is>
          <x:t xml:space="preserve">DATENSCHUTZ: Die Datei arbeitet offline. Dateien mit echten Mitarbeiter- oder Kundendaten nicht weitergeben.</x:t>
        </x:is>
      </x:c>
      <x:c r="E96" t="inlineStr">
        <x:is>
          <x:t xml:space="preserve">حریم خصوصی: این فایل آفلاین کار می‌کند. فایل‌های حاوی اطلاعات واقعی کارکنان یا مشتریان را به اشتراک نگذارید.</x:t>
        </x:is>
      </x:c>
      <x:c r="F96" t="inlineStr">
        <x:is>
          <x:t xml:space="preserve">خصوصية البيانات: يعمل الملف دون اتصال. لا تشارك ملفات تحتوي على بيانات حقيقية للموظفين أو العملاء.</x:t>
        </x:is>
      </x:c>
      <x:c r="G96" t="inlineStr">
        <x:is>
          <x:t xml:space="preserve">PRIVACIDAD: El archivo funciona sin conexión. No compartas archivos con datos reales de empleados o clientes.</x:t>
        </x:is>
      </x:c>
      <x:c r="H96" t="inlineStr">
        <x:is>
          <x:t xml:space="preserve">CONFIDENTIALITÉ : le classeur fonctionne hors ligne. Ne partagez pas de fichiers contenant des données réelles de salariés ou de clients.</x:t>
        </x:is>
      </x:c>
      <x:c r="I96" t="inlineStr">
        <x:is>
          <x:t xml:space="preserve">PRIVACY: il file funziona offline. Non condividere file con dati reali di dipendenti o clienti.</x:t>
        </x:is>
      </x:c>
      <x:c r="J96" t="inlineStr">
        <x:is>
          <x:t xml:space="preserve">データ保護：本ファイルはオフラインで動作します。実在の従業員・顧客データを含むファイルは共有しないでください。</x:t>
        </x:is>
      </x:c>
      <x:c r="K96" t="inlineStr">
        <x:is>
          <x:t xml:space="preserve">개인정보: 이 파일은 오프라인으로 작동합니다. 실제 직원·고객 데이터가 포함된 파일은 공유하지 마세요.</x:t>
        </x:is>
      </x:c>
      <x:c r="L96" t="inlineStr">
        <x:is>
          <x:t xml:space="preserve">PRIVATËSIA: Skedari punon offline. Mos ndani skedarë me të dhëna reale të punonjësve ose klientëve.</x:t>
        </x:is>
      </x:c>
      <x:c r="M96" t="inlineStr">
        <x:is>
          <x:t xml:space="preserve">VERİ GİZLİLİĞİ: Dosya çevrimdışı çalışır. Gerçek çalışan veya müşteri verisi içeren dosyaları paylaşmayın.</x:t>
        </x:is>
      </x:c>
      <x:c r="N96" t="inlineStr">
        <x:is>
          <x:t xml:space="preserve">数据隐私：本文件离线运行。请勿分享包含真实员工或客户数据的文件。</x:t>
        </x:is>
      </x:c>
    </x:row>
    <x:row r="97">
      <x:c r="A97" t="inlineStr">
        <x:is>
          <x:t xml:space="preserve">g_custom</x:t>
        </x:is>
      </x:c>
      <x:c r="B97" t="str">
        <x:f>INDEX($C$97:$N$97,1,$B$1)</x:f>
        <x:v>CUSTOM VERSION  •  keywanfakhri.com  ·  keywanfakhri1@gmail.com</x:v>
      </x:c>
      <x:c r="C97" t="inlineStr">
        <x:is>
          <x:t xml:space="preserve">CUSTOM VERSION  •  keywanfakhri.com  ·  keywanfakhri1@gmail.com</x:t>
        </x:is>
      </x:c>
      <x:c r="D97" t="inlineStr">
        <x:is>
          <x:t xml:space="preserve">INDIVIDUELLE VERSION  •  keywanfakhri.com  ·  keywanfakhri1@gmail.com</x:t>
        </x:is>
      </x:c>
      <x:c r="E97" t="inlineStr">
        <x:is>
          <x:t xml:space="preserve">نسخه سفارشی  •  keywanfakhri.com  ·  keywanfakhri1@gmail.com</x:t>
        </x:is>
      </x:c>
      <x:c r="F97" t="inlineStr">
        <x:is>
          <x:t xml:space="preserve">نسخة مخصصة  •  keywanfakhri.com  ·  keywanfakhri1@gmail.com</x:t>
        </x:is>
      </x:c>
      <x:c r="G97" t="inlineStr">
        <x:is>
          <x:t xml:space="preserve">VERSIÓN A MEDIDA  •  keywanfakhri.com  ·  keywanfakhri1@gmail.com</x:t>
        </x:is>
      </x:c>
      <x:c r="H97" t="inlineStr">
        <x:is>
          <x:t xml:space="preserve">VERSION SUR MESURE  •  keywanfakhri.com  ·  keywanfakhri1@gmail.com</x:t>
        </x:is>
      </x:c>
      <x:c r="I97" t="inlineStr">
        <x:is>
          <x:t xml:space="preserve">VERSIONE PERSONALIZZATA  •  keywanfakhri.com  ·  keywanfakhri1@gmail.com</x:t>
        </x:is>
      </x:c>
      <x:c r="J97" t="inlineStr">
        <x:is>
          <x:t xml:space="preserve">カスタム版  •  keywanfakhri.com  ·  keywanfakhri1@gmail.com</x:t>
        </x:is>
      </x:c>
      <x:c r="K97" t="inlineStr">
        <x:is>
          <x:t xml:space="preserve">맞춤 버전  •  keywanfakhri.com  ·  keywanfakhri1@gmail.com</x:t>
        </x:is>
      </x:c>
      <x:c r="L97" t="inlineStr">
        <x:is>
          <x:t xml:space="preserve">VERSION I PERSONALIZUAR  •  keywanfakhri.com  ·  keywanfakhri1@gmail.com</x:t>
        </x:is>
      </x:c>
      <x:c r="M97" t="inlineStr">
        <x:is>
          <x:t xml:space="preserve">ÖZEL SÜRÜM  •  keywanfakhri.com  ·  keywanfakhri1@gmail.com</x:t>
        </x:is>
      </x:c>
      <x:c r="N97" t="inlineStr">
        <x:is>
          <x:t xml:space="preserve">定制版本  •  keywanfakhri.com  ·  keywanfakhri1@gmail.com</x:t>
        </x:is>
      </x:c>
    </x:row>
    <x:row r="98">
      <x:c r="A98" t="inlineStr">
        <x:is>
          <x:t xml:space="preserve">l_copy</x:t>
        </x:is>
      </x:c>
      <x:c r="B98" t="str">
        <x:f>INDEX($C$98:$N$98,1,$B$1)</x:f>
        <x:v>© 2026 KeyOne / Keywan Fakhri. All rights reserved.</x:v>
      </x:c>
      <x:c r="C98" t="inlineStr">
        <x:is>
          <x:t xml:space="preserve">© 2026 KeyOne / Keywan Fakhri. All rights reserved.</x:t>
        </x:is>
      </x:c>
      <x:c r="D98" t="inlineStr">
        <x:is>
          <x:t xml:space="preserve">© 2026 KeyOne / Keywan Fakhri. Alle Rechte vorbehalten.</x:t>
        </x:is>
      </x:c>
      <x:c r="E98" t="inlineStr">
        <x:is>
          <x:t xml:space="preserve">© ۲۰۲۶ KeyOne / کیوان فخری. تمامی حقوق محفوظ است.</x:t>
        </x:is>
      </x:c>
      <x:c r="F98" t="inlineStr">
        <x:is>
          <x:t xml:space="preserve">© 2026 KeyOne / كيوان فخري. جميع الحقوق محفوظة.</x:t>
        </x:is>
      </x:c>
      <x:c r="G98" t="inlineStr">
        <x:is>
          <x:t xml:space="preserve">© 2026 KeyOne / Keywan Fakhri. Todos los derechos reservados.</x:t>
        </x:is>
      </x:c>
      <x:c r="H98" t="inlineStr">
        <x:is>
          <x:t xml:space="preserve">© 2026 KeyOne / Keywan Fakhri. Tous droits réservés.</x:t>
        </x:is>
      </x:c>
      <x:c r="I98" t="inlineStr">
        <x:is>
          <x:t xml:space="preserve">© 2026 KeyOne / Keywan Fakhri. Tutti i diritti riservati.</x:t>
        </x:is>
      </x:c>
      <x:c r="J98" t="inlineStr">
        <x:is>
          <x:t xml:space="preserve">© 2026 KeyOne / Keywan Fakhri. 無断転載・複製を禁じます。</x:t>
        </x:is>
      </x:c>
      <x:c r="K98" t="inlineStr">
        <x:is>
          <x:t xml:space="preserve">© 2026 KeyOne / Keywan Fakhri. 모든 권리 보유.</x:t>
        </x:is>
      </x:c>
      <x:c r="L98" t="inlineStr">
        <x:is>
          <x:t xml:space="preserve">© 2026 KeyOne / Keywan Fakhri. Të gjitha të drejtat të rezervuara.</x:t>
        </x:is>
      </x:c>
      <x:c r="M98" t="inlineStr">
        <x:is>
          <x:t xml:space="preserve">© 2026 KeyOne / Keywan Fakhri. Tüm hakları saklıdır.</x:t>
        </x:is>
      </x:c>
      <x:c r="N98" t="inlineStr">
        <x:is>
          <x:t xml:space="preserve">© 2026 KeyOne / Keywan Fakhri。保留所有权利。</x:t>
        </x:is>
      </x:c>
    </x:row>
    <x:row r="99">
      <x:c r="A99" t="inlineStr">
        <x:is>
          <x:t xml:space="preserve">l1</x:t>
        </x:is>
      </x:c>
      <x:c r="B99" t="str">
        <x:f>INDEX($C$99:$N$99,1,$B$1)</x:f>
        <x:v>PERMITTED  ·  Use this template for personal and internal business analysis.</x:v>
      </x:c>
      <x:c r="C99" t="inlineStr">
        <x:is>
          <x:t xml:space="preserve">PERMITTED  ·  Use this template for personal and internal business analysis.</x:t>
        </x:is>
      </x:c>
      <x:c r="D99" t="inlineStr">
        <x:is>
          <x:t xml:space="preserve">ERLAUBT  ·  Nutzung für persönliche und interne betriebliche Auswertungen.</x:t>
        </x:is>
      </x:c>
      <x:c r="E99" t="inlineStr">
        <x:is>
          <x:t xml:space="preserve">مجاز  ·  استفاده برای تحلیل شخصی و داخلی کسب‌وکار.</x:t>
        </x:is>
      </x:c>
      <x:c r="F99" t="inlineStr">
        <x:is>
          <x:t xml:space="preserve">مسموح  ·  استخدام القالب للتحليل الشخصي والداخلي للأعمال.</x:t>
        </x:is>
      </x:c>
      <x:c r="G99" t="inlineStr">
        <x:is>
          <x:t xml:space="preserve">PERMITIDO  ·  Uso para análisis personal e interno de la empresa.</x:t>
        </x:is>
      </x:c>
      <x:c r="H99" t="inlineStr">
        <x:is>
          <x:t xml:space="preserve">AUTORISÉ  ·  Utilisation pour l’analyse personnelle et interne de l’entreprise.</x:t>
        </x:is>
      </x:c>
      <x:c r="I99" t="inlineStr">
        <x:is>
          <x:t xml:space="preserve">CONSENTITO  ·  Uso per analisi personali e interne all’azienda.</x:t>
        </x:is>
      </x:c>
      <x:c r="J99" t="inlineStr">
        <x:is>
          <x:t xml:space="preserve">許可  ·  個人および社内の業務分析に使用できます。</x:t>
        </x:is>
      </x:c>
      <x:c r="K99" t="inlineStr">
        <x:is>
          <x:t xml:space="preserve">허용  ·  개인 및 사내 업무 분석용으로 사용 가능.</x:t>
        </x:is>
      </x:c>
      <x:c r="L99" t="inlineStr">
        <x:is>
          <x:t xml:space="preserve">LEJOHET  ·  Përdorimi për analiza personale dhe të brendshme të biznesit.</x:t>
        </x:is>
      </x:c>
      <x:c r="M99" t="inlineStr">
        <x:is>
          <x:t xml:space="preserve">İZİN VERİLEN  ·  Kişisel ve şirket içi analiz için kullanım.</x:t>
        </x:is>
      </x:c>
      <x:c r="N99" t="inlineStr">
        <x:is>
          <x:t xml:space="preserve">允许  ·  用于个人及企业内部分析。</x:t>
        </x:is>
      </x:c>
    </x:row>
    <x:row r="100">
      <x:c r="A100" t="inlineStr">
        <x:is>
          <x:t xml:space="preserve">l2</x:t>
        </x:is>
      </x:c>
      <x:c r="B100" t="str">
        <x:f>INDEX($C$100:$N$100,1,$B$1)</x:f>
        <x:v>ATTRIBUTION  ·  Keep the KeyOne name, author credit, website and this licence page.</x:v>
      </x:c>
      <x:c r="C100" t="inlineStr">
        <x:is>
          <x:t xml:space="preserve">ATTRIBUTION  ·  Keep the KeyOne name, author credit, website and this licence page.</x:t>
        </x:is>
      </x:c>
      <x:c r="D100" t="inlineStr">
        <x:is>
          <x:t xml:space="preserve">URHEBERHINWEIS  ·  KeyOne-Name, Urheber, Website und diese Lizenzseite beibehalten.</x:t>
        </x:is>
      </x:c>
      <x:c r="E100" t="inlineStr">
        <x:is>
          <x:t xml:space="preserve">ذکر منبع  ·  نام KeyOne، نام سازنده، وب‌سایت و این صفحه مجوز باید حفظ شوند.</x:t>
        </x:is>
      </x:c>
      <x:c r="F100" t="inlineStr">
        <x:is>
          <x:t xml:space="preserve">الإسناد  ·  احتفظ باسم KeyOne واسم المؤلف والموقع وصفحة الترخيص هذه.</x:t>
        </x:is>
      </x:c>
      <x:c r="G100" t="inlineStr">
        <x:is>
          <x:t xml:space="preserve">ATRIBUCIÓN  ·  Conserva el nombre KeyOne, el autor, el sitio web y esta página de licencia.</x:t>
        </x:is>
      </x:c>
      <x:c r="H100" t="inlineStr">
        <x:is>
          <x:t xml:space="preserve">ATTRIBUTION  ·  Conservez le nom KeyOne, l’auteur, le site web et cette page de licence.</x:t>
        </x:is>
      </x:c>
      <x:c r="I100" t="inlineStr">
        <x:is>
          <x:t xml:space="preserve">ATTRIBUZIONE  ·  Mantieni il nome KeyOne, l’autore, il sito web e questa pagina di licenza.</x:t>
        </x:is>
      </x:c>
      <x:c r="J100" t="inlineStr">
        <x:is>
          <x:t xml:space="preserve">表示義務  ·  KeyOne の名称、作成者、ウェブサイト、本ライセンスページを残してください。</x:t>
        </x:is>
      </x:c>
      <x:c r="K100" t="inlineStr">
        <x:is>
          <x:t xml:space="preserve">저작자 표시  ·  KeyOne 이름, 제작자, 웹사이트, 이 라이선스 페이지를 유지하세요.</x:t>
        </x:is>
      </x:c>
      <x:c r="L100" t="inlineStr">
        <x:is>
          <x:t xml:space="preserve">ATRIBUIMI  ·  Ruani emrin KeyOne, autorin, faqen e internetit dhe këtë faqe licence.</x:t>
        </x:is>
      </x:c>
      <x:c r="M100" t="inlineStr">
        <x:is>
          <x:t xml:space="preserve">ATIF  ·  KeyOne adını, yazar bilgisini, web sitesini ve bu lisans sayfasını koruyun.</x:t>
        </x:is>
      </x:c>
      <x:c r="N100" t="inlineStr">
        <x:is>
          <x:t xml:space="preserve">署名  ·  保留 KeyOne 名称、作者署名、网站及本许可页面。</x:t>
        </x:is>
      </x:c>
    </x:row>
    <x:row r="101">
      <x:c r="A101" t="inlineStr">
        <x:is>
          <x:t xml:space="preserve">l3</x:t>
        </x:is>
      </x:c>
      <x:c r="B101" t="str">
        <x:f>INDEX($C$101:$N$101,1,$B$1)</x:f>
        <x:v>NOT PERMITTED  ·  Resale, redistribution as a template, rebranding or white-label distribution.</x:v>
      </x:c>
      <x:c r="C101" t="inlineStr">
        <x:is>
          <x:t xml:space="preserve">NOT PERMITTED  ·  Resale, redistribution as a template, rebranding or white-label distribution.</x:t>
        </x:is>
      </x:c>
      <x:c r="D101" t="inlineStr">
        <x:is>
          <x:t xml:space="preserve">NICHT ERLAUBT  ·  Weiterverkauf, Weitergabe als Vorlage, Umbenennung oder White-Label-Vertrieb.</x:t>
        </x:is>
      </x:c>
      <x:c r="E101" t="inlineStr">
        <x:is>
          <x:t xml:space="preserve">غیرمجاز  ·  فروش مجدد، توزیع به‌عنوان قالب، تغییر برند یا توزیع با نام دیگر.</x:t>
        </x:is>
      </x:c>
      <x:c r="F101" t="inlineStr">
        <x:is>
          <x:t xml:space="preserve">غير مسموح  ·  إعادة البيع أو التوزيع كقالب أو تغيير العلامة أو التوزيع بعلامة أخرى.</x:t>
        </x:is>
      </x:c>
      <x:c r="G101" t="inlineStr">
        <x:is>
          <x:t xml:space="preserve">NO PERMITIDO  ·  Reventa, redistribución como plantilla, cambio de marca o marca blanca.</x:t>
        </x:is>
      </x:c>
      <x:c r="H101" t="inlineStr">
        <x:is>
          <x:t xml:space="preserve">INTERDIT  ·  Revente, redistribution comme modèle, changement de marque ou marque blanche.</x:t>
        </x:is>
      </x:c>
      <x:c r="I101" t="inlineStr">
        <x:is>
          <x:t xml:space="preserve">NON CONSENTITO  ·  Rivendita, ridistribuzione come modello, rebranding o white label.</x:t>
        </x:is>
      </x:c>
      <x:c r="J101" t="inlineStr">
        <x:is>
          <x:t xml:space="preserve">禁止  ·  再販売、テンプレートとしての再配布、リブランド、ホワイトラベル配布。</x:t>
        </x:is>
      </x:c>
      <x:c r="K101" t="inlineStr">
        <x:is>
          <x:t xml:space="preserve">금지  ·  재판매, 템플릿 재배포, 리브랜딩 또는 화이트라벨 배포.</x:t>
        </x:is>
      </x:c>
      <x:c r="L101" t="inlineStr">
        <x:is>
          <x:t xml:space="preserve">NUK LEJOHET  ·  Rishitja, rishpërndarja si shabllon, ndryshimi i markës ose white-label.</x:t>
        </x:is>
      </x:c>
      <x:c r="M101" t="inlineStr">
        <x:is>
          <x:t xml:space="preserve">İZİN VERİLMEYEN  ·  Yeniden satış, şablon olarak dağıtım, yeniden markalama veya beyaz etiket.</x:t>
        </x:is>
      </x:c>
      <x:c r="N101" t="inlineStr">
        <x:is>
          <x:t xml:space="preserve">禁止  ·  转售、作为模板再分发、更换品牌或贴牌分发。</x:t>
        </x:is>
      </x:c>
    </x:row>
    <x:row r="102">
      <x:c r="A102" t="inlineStr">
        <x:is>
          <x:t xml:space="preserve">l4</x:t>
        </x:is>
      </x:c>
      <x:c r="B102" t="str">
        <x:f>INDEX($C$102:$N$102,1,$B$1)</x:f>
        <x:v>NO WARRANTY  ·  Provided as is. Check formulas and input data before making business decisions.</x:v>
      </x:c>
      <x:c r="C102" t="inlineStr">
        <x:is>
          <x:t xml:space="preserve">NO WARRANTY  ·  Provided as is. Check formulas and input data before making business decisions.</x:t>
        </x:is>
      </x:c>
      <x:c r="D102" t="inlineStr">
        <x:is>
          <x:t xml:space="preserve">KEINE GEWÄHR  ·  Bereitstellung ohne Gewähr. Formeln und Daten vor Geschäftsentscheidungen prüfen.</x:t>
        </x:is>
      </x:c>
      <x:c r="E102" t="inlineStr">
        <x:is>
          <x:t xml:space="preserve">بدون ضمانت  ·  به همین شکل ارائه می‌شود. پیش از تصمیم‌گیری، فرمول‌ها و داده‌ها را بررسی کنید.</x:t>
        </x:is>
      </x:c>
      <x:c r="F102" t="inlineStr">
        <x:is>
          <x:t xml:space="preserve">بدون ضمان  ·  يُقدَّم كما هو. تحقق من الصيغ والبيانات قبل اتخاذ القرارات.</x:t>
        </x:is>
      </x:c>
      <x:c r="G102" t="inlineStr">
        <x:is>
          <x:t xml:space="preserve">SIN GARANTÍA  ·  Se ofrece tal cual. Revisa fórmulas y datos antes de tomar decisiones.</x:t>
        </x:is>
      </x:c>
      <x:c r="H102" t="inlineStr">
        <x:is>
          <x:t xml:space="preserve">SANS GARANTIE  ·  Fourni tel quel. Vérifiez formules et données avant toute décision.</x:t>
        </x:is>
      </x:c>
      <x:c r="I102" t="inlineStr">
        <x:is>
          <x:t xml:space="preserve">NESSUNA GARANZIA  ·  Fornito così com’è. Verifica formule e dati prima di decidere.</x:t>
        </x:is>
      </x:c>
      <x:c r="J102" t="inlineStr">
        <x:is>
          <x:t xml:space="preserve">無保証  ·  現状のまま提供。業務判断の前に数式とデータを確認してください。</x:t>
        </x:is>
      </x:c>
      <x:c r="K102" t="inlineStr">
        <x:is>
          <x:t xml:space="preserve">보증 없음  ·  있는 그대로 제공됩니다. 의사결정 전 수식과 데이터를 확인하세요.</x:t>
        </x:is>
      </x:c>
      <x:c r="L102" t="inlineStr">
        <x:is>
          <x:t xml:space="preserve">PA GARANCI  ·  Ofrohet ashtu siç është. Kontrolloni formulat dhe të dhënat para vendimeve.</x:t>
        </x:is>
      </x:c>
      <x:c r="M102" t="inlineStr">
        <x:is>
          <x:t xml:space="preserve">GARANTİ YOK  ·  Olduğu gibi sunulur. Karar vermeden önce formülleri ve verileri kontrol edin.</x:t>
        </x:is>
      </x:c>
      <x:c r="N102" t="inlineStr">
        <x:is>
          <x:t xml:space="preserve">无担保  ·  按现状提供。做出业务决策前请核对公式和数据。</x:t>
        </x:is>
      </x:c>
    </x:row>
    <x:row r="103">
      <x:c r="A103" t="inlineStr">
        <x:is>
          <x:t xml:space="preserve">l5</x:t>
        </x:is>
      </x:c>
      <x:c r="B103" t="str">
        <x:f>INDEX($C$103:$N$103,1,$B$1)</x:f>
        <x:v>NO DATA UPLOAD  ·  This workbook contains no telemetry and no external connections.</x:v>
      </x:c>
      <x:c r="C103" t="inlineStr">
        <x:is>
          <x:t xml:space="preserve">NO DATA UPLOAD  ·  This workbook contains no telemetry and no external connections.</x:t>
        </x:is>
      </x:c>
      <x:c r="D103" t="inlineStr">
        <x:is>
          <x:t xml:space="preserve">KEIN DATENUPLOAD  ·  Diese Datei enthält keine Telemetrie und keine externen Verbindungen.</x:t>
        </x:is>
      </x:c>
      <x:c r="E103" t="inlineStr">
        <x:is>
          <x:t xml:space="preserve">بدون ارسال داده  ·  این فایل هیچ ردیابی یا اتصال خارجی ندارد.</x:t>
        </x:is>
      </x:c>
      <x:c r="F103" t="inlineStr">
        <x:is>
          <x:t xml:space="preserve">لا رفع للبيانات  ·  لا يحتوي الملف على أي تتبع أو اتصال خارجي.</x:t>
        </x:is>
      </x:c>
      <x:c r="G103" t="inlineStr">
        <x:is>
          <x:t xml:space="preserve">SIN ENVÍO DE DATOS  ·  El archivo no contiene telemetría ni conexiones externas.</x:t>
        </x:is>
      </x:c>
      <x:c r="H103" t="inlineStr">
        <x:is>
          <x:t xml:space="preserve">AUCUN ENVOI DE DONNÉES  ·  Aucun suivi ni connexion externe dans ce classeur.</x:t>
        </x:is>
      </x:c>
      <x:c r="I103" t="inlineStr">
        <x:is>
          <x:t xml:space="preserve">NESSUN INVIO DI DATI  ·  Il file non contiene telemetria né connessioni esterne.</x:t>
        </x:is>
      </x:c>
      <x:c r="J103" t="inlineStr">
        <x:is>
          <x:t xml:space="preserve">データ送信なし  ·  本ファイルにテレメトリーや外部接続はありません。</x:t>
        </x:is>
      </x:c>
      <x:c r="K103" t="inlineStr">
        <x:is>
          <x:t xml:space="preserve">데이터 전송 없음  ·  이 파일에는 원격 측정이나 외부 연결이 없습니다.</x:t>
        </x:is>
      </x:c>
      <x:c r="L103" t="inlineStr">
        <x:is>
          <x:t xml:space="preserve">PA DËRGIM TË DHËNASH  ·  Skedari nuk ka telemetri as lidhje të jashtme.</x:t>
        </x:is>
      </x:c>
      <x:c r="M103" t="inlineStr">
        <x:is>
          <x:t xml:space="preserve">VERİ YÜKLEME YOK  ·  Dosyada telemetri veya harici bağlantı yoktur.</x:t>
        </x:is>
      </x:c>
      <x:c r="N103" t="inlineStr">
        <x:is>
          <x:t xml:space="preserve">无数据上传  ·  本文件不含遥测或外部连接。</x:t>
        </x:is>
      </x:c>
    </x:row>
    <x:row r="104">
      <x:c r="A104" t="inlineStr">
        <x:is>
          <x:t xml:space="preserve">l6</x:t>
        </x:is>
      </x:c>
      <x:c r="B104" t="str">
        <x:f>INDEX($C$104:$N$104,1,$B$1)</x:f>
        <x:v>CONTACT / CUSTOMIZATION  ·  keywanfakhri.com  ·  keywanfakhri1@gmail.com</x:v>
      </x:c>
      <x:c r="C104" t="inlineStr">
        <x:is>
          <x:t xml:space="preserve">CONTACT / CUSTOMIZATION  ·  keywanfakhri.com  ·  keywanfakhri1@gmail.com</x:t>
        </x:is>
      </x:c>
      <x:c r="D104" t="inlineStr">
        <x:is>
          <x:t xml:space="preserve">KONTAKT / ANPASSUNG  ·  keywanfakhri.com  ·  keywanfakhri1@gmail.com</x:t>
        </x:is>
      </x:c>
      <x:c r="E104" t="inlineStr">
        <x:is>
          <x:t xml:space="preserve">تماس / سفارشی‌سازی  ·  keywanfakhri.com  ·  keywanfakhri1@gmail.com</x:t>
        </x:is>
      </x:c>
      <x:c r="F104" t="inlineStr">
        <x:is>
          <x:t xml:space="preserve">التواصل / التخصيص  ·  keywanfakhri.com  ·  keywanfakhri1@gmail.com</x:t>
        </x:is>
      </x:c>
      <x:c r="G104" t="inlineStr">
        <x:is>
          <x:t xml:space="preserve">CONTACTO / PERSONALIZACIÓN  ·  keywanfakhri.com  ·  keywanfakhri1@gmail.com</x:t>
        </x:is>
      </x:c>
      <x:c r="H104" t="inlineStr">
        <x:is>
          <x:t xml:space="preserve">CONTACT / PERSONNALISATION  ·  keywanfakhri.com  ·  keywanfakhri1@gmail.com</x:t>
        </x:is>
      </x:c>
      <x:c r="I104" t="inlineStr">
        <x:is>
          <x:t xml:space="preserve">CONTATTI / PERSONALIZZAZIONE  ·  keywanfakhri.com  ·  keywanfakhri1@gmail.com</x:t>
        </x:is>
      </x:c>
      <x:c r="J104" t="inlineStr">
        <x:is>
          <x:t xml:space="preserve">お問い合わせ / カスタマイズ  ·  keywanfakhri.com  ·  keywanfakhri1@gmail.com</x:t>
        </x:is>
      </x:c>
      <x:c r="K104" t="inlineStr">
        <x:is>
          <x:t xml:space="preserve">문의 / 맞춤 제작  ·  keywanfakhri.com  ·  keywanfakhri1@gmail.com</x:t>
        </x:is>
      </x:c>
      <x:c r="L104" t="inlineStr">
        <x:is>
          <x:t xml:space="preserve">KONTAKT / PERSONALIZIM  ·  keywanfakhri.com  ·  keywanfakhri1@gmail.com</x:t>
        </x:is>
      </x:c>
      <x:c r="M104" t="inlineStr">
        <x:is>
          <x:t xml:space="preserve">İLETİŞİM / ÖZELLEŞTİRME  ·  keywanfakhri.com  ·  keywanfakhri1@gmail.com</x:t>
        </x:is>
      </x:c>
      <x:c r="N104" t="inlineStr">
        <x:is>
          <x:t xml:space="preserve">联系 / 定制  ·  keywanfakhri.com  ·  keywanfakhri1@gmail.com</x:t>
        </x:is>
      </x:c>
    </x:row>
    <x:row r="105">
      <x:c r="A105" t="inlineStr">
        <x:is>
          <x:t xml:space="preserve">l7</x:t>
        </x:is>
      </x:c>
      <x:c r="B105" t="str">
        <x:f>INDEX($C$105:$N$105,1,$B$1)</x:f>
        <x:v>CREATED BY  ·  Keywan Fakhri  |  Industrial Engineering • Logistics Analytics • AI Automation</x:v>
      </x:c>
      <x:c r="C105" t="inlineStr">
        <x:is>
          <x:t xml:space="preserve">CREATED BY  ·  Keywan Fakhri  |  Industrial Engineering • Logistics Analytics • AI Automation</x:t>
        </x:is>
      </x:c>
      <x:c r="D105" t="inlineStr">
        <x:is>
          <x:t xml:space="preserve">ERSTELLT VON  ·  Keywan Fakhri  |  Wirtschaftsingenieurwesen • Logistikanalyse • KI-Automatisierung</x:t>
        </x:is>
      </x:c>
      <x:c r="E105" t="inlineStr">
        <x:is>
          <x:t xml:space="preserve">ساخته شده توسط  ·  کیوان فخری  |  مهندسی صنایع • تحلیل لجستیک • اتوماسیون هوش مصنوعی</x:t>
        </x:is>
      </x:c>
      <x:c r="F105" t="inlineStr">
        <x:is>
          <x:t xml:space="preserve">من إعداد  ·  كيوان فخري  |  الهندسة الصناعية • تحليلات اللوجستيات • الأتمتة بالذكاء الاصطناعي</x:t>
        </x:is>
      </x:c>
      <x:c r="G105" t="inlineStr">
        <x:is>
          <x:t xml:space="preserve">CREADO POR  ·  Keywan Fakhri  |  Ingeniería industrial • Analítica logística • Automatización con IA</x:t>
        </x:is>
      </x:c>
      <x:c r="H105" t="inlineStr">
        <x:is>
          <x:t xml:space="preserve">CRÉÉ PAR  ·  Keywan Fakhri  |  Génie industriel • Analyse logistique • Automatisation IA</x:t>
        </x:is>
      </x:c>
      <x:c r="I105" t="inlineStr">
        <x:is>
          <x:t xml:space="preserve">CREATO DA  ·  Keywan Fakhri  |  Ingegneria gestionale • Analisi logistica • Automazione IA</x:t>
        </x:is>
      </x:c>
      <x:c r="J105" t="inlineStr">
        <x:is>
          <x:t xml:space="preserve">作成者  ·  Keywan Fakhri  |  インダストリアル・エンジニアリング • 物流分析 • AI自動化</x:t>
        </x:is>
      </x:c>
      <x:c r="K105" t="inlineStr">
        <x:is>
          <x:t xml:space="preserve">제작  ·  Keywan Fakhri  |  산업공학 • 물류 분석 • AI 자동화</x:t>
        </x:is>
      </x:c>
      <x:c r="L105" t="inlineStr">
        <x:is>
          <x:t xml:space="preserve">KRIJUAR NGA  ·  Keywan Fakhri  |  Inxhinieri industriale • Analitikë logjistike • Automatizim me AI</x:t>
        </x:is>
      </x:c>
      <x:c r="M105" t="inlineStr">
        <x:is>
          <x:t xml:space="preserve">HAZIRLAYAN  ·  Keywan Fakhri  |  Endüstri Mühendisliği • Lojistik Analitiği • Yapay Zekâ Otomasyonu</x:t>
        </x:is>
      </x:c>
      <x:c r="N105" t="inlineStr">
        <x:is>
          <x:t xml:space="preserve">作者  ·  Keywan Fakhri  |  工业工程 • 物流分析 • AI 自动化</x:t>
        </x:is>
      </x:c>
    </x:row>
  </x:sheetData>
  <x:sheetProtection password="E778" sheet="1" objects="1" scenarios="1"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>
  <Application>Microsoft Excel</Application>
  <Company>KeyOne – keywanfakhri.com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KeyOne Warehouse Intelligence</dc:title>
  <dc:subject>Warehouse KPI dashboard template</dc:subject>
  <dc:creator>Keywan Fakhri</dc:creator>
  <cp:keywords>KeyOne, Keywan Fakhri, keywanfakhri.com</cp:keywords>
  <cp:lastModifiedBy>Keywan Fakhri</cp:lastModifiedBy>
  <dcterms:created xsi:type="dcterms:W3CDTF">2026-10-15T12:00:00Z</dcterms:created>
  <dcterms:modified xsi:type="dcterms:W3CDTF">2026-10-15T12:00:00Z</dcterms:modified>
</cp:coreProperties>
</file>